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6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B490" i="1"/>
  <c r="A490" i="1"/>
  <c r="J489" i="1"/>
  <c r="I489" i="1"/>
  <c r="H489" i="1"/>
  <c r="G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B448" i="1"/>
  <c r="A448" i="1"/>
  <c r="J447" i="1"/>
  <c r="H447" i="1"/>
  <c r="G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G410" i="1"/>
  <c r="B406" i="1"/>
  <c r="A406" i="1"/>
  <c r="J405" i="1"/>
  <c r="I405" i="1"/>
  <c r="H405" i="1"/>
  <c r="G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B364" i="1"/>
  <c r="A364" i="1"/>
  <c r="J363" i="1"/>
  <c r="I363" i="1"/>
  <c r="H363" i="1"/>
  <c r="G363" i="1"/>
  <c r="B354" i="1"/>
  <c r="A354" i="1"/>
  <c r="J353" i="1"/>
  <c r="I353" i="1"/>
  <c r="H353" i="1"/>
  <c r="G353" i="1"/>
  <c r="F353" i="1"/>
  <c r="B350" i="1"/>
  <c r="A350" i="1"/>
  <c r="L349" i="1"/>
  <c r="G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B322" i="1"/>
  <c r="A322" i="1"/>
  <c r="J321" i="1"/>
  <c r="I321" i="1"/>
  <c r="H321" i="1"/>
  <c r="G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B280" i="1"/>
  <c r="A280" i="1"/>
  <c r="J279" i="1"/>
  <c r="I279" i="1"/>
  <c r="H279" i="1"/>
  <c r="G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B238" i="1"/>
  <c r="A238" i="1"/>
  <c r="J237" i="1"/>
  <c r="I237" i="1"/>
  <c r="H237" i="1"/>
  <c r="G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B196" i="1"/>
  <c r="A196" i="1"/>
  <c r="J195" i="1"/>
  <c r="I195" i="1"/>
  <c r="H195" i="1"/>
  <c r="G195" i="1"/>
  <c r="B186" i="1"/>
  <c r="A186" i="1"/>
  <c r="J185" i="1"/>
  <c r="I185" i="1"/>
  <c r="H185" i="1"/>
  <c r="G185" i="1"/>
  <c r="F185" i="1"/>
  <c r="B182" i="1"/>
  <c r="A182" i="1"/>
  <c r="L181" i="1"/>
  <c r="I181" i="1"/>
  <c r="H181" i="1"/>
  <c r="G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73" i="1"/>
  <c r="B154" i="1"/>
  <c r="A154" i="1"/>
  <c r="J153" i="1"/>
  <c r="I153" i="1"/>
  <c r="H153" i="1"/>
  <c r="G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I116" i="1"/>
  <c r="H116" i="1"/>
  <c r="G116" i="1"/>
  <c r="B112" i="1"/>
  <c r="A112" i="1"/>
  <c r="J111" i="1"/>
  <c r="H111" i="1"/>
  <c r="G111" i="1"/>
  <c r="B102" i="1"/>
  <c r="A102" i="1"/>
  <c r="J101" i="1"/>
  <c r="I101" i="1"/>
  <c r="H101" i="1"/>
  <c r="G101" i="1"/>
  <c r="F101" i="1"/>
  <c r="B98" i="1"/>
  <c r="A98" i="1"/>
  <c r="L97" i="1"/>
  <c r="I97" i="1"/>
  <c r="H97" i="1"/>
  <c r="G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I74" i="1"/>
  <c r="H74" i="1"/>
  <c r="G74" i="1"/>
  <c r="B70" i="1"/>
  <c r="A70" i="1"/>
  <c r="J69" i="1"/>
  <c r="I69" i="1"/>
  <c r="H69" i="1"/>
  <c r="G69" i="1"/>
  <c r="F8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H32" i="1"/>
  <c r="H47" i="1" s="1"/>
  <c r="F32" i="1"/>
  <c r="B28" i="1"/>
  <c r="A28" i="1"/>
  <c r="J27" i="1"/>
  <c r="I27" i="1"/>
  <c r="B18" i="1"/>
  <c r="A18" i="1"/>
  <c r="J17" i="1"/>
  <c r="I17" i="1"/>
  <c r="H17" i="1"/>
  <c r="G17" i="1"/>
  <c r="F17" i="1"/>
  <c r="B14" i="1"/>
  <c r="A14" i="1"/>
  <c r="L13" i="1"/>
  <c r="G13" i="1"/>
  <c r="G341" i="1" l="1"/>
  <c r="J509" i="1"/>
  <c r="H509" i="1"/>
  <c r="G509" i="1"/>
  <c r="J467" i="1"/>
  <c r="I467" i="1"/>
  <c r="H467" i="1"/>
  <c r="G467" i="1"/>
  <c r="J425" i="1"/>
  <c r="I425" i="1"/>
  <c r="H425" i="1"/>
  <c r="G425" i="1"/>
  <c r="I383" i="1"/>
  <c r="H383" i="1"/>
  <c r="G383" i="1"/>
  <c r="F594" i="1"/>
  <c r="J341" i="1"/>
  <c r="I341" i="1"/>
  <c r="J299" i="1"/>
  <c r="I299" i="1"/>
  <c r="H299" i="1"/>
  <c r="G299" i="1"/>
  <c r="J257" i="1"/>
  <c r="I257" i="1"/>
  <c r="H257" i="1"/>
  <c r="G257" i="1"/>
  <c r="H215" i="1"/>
  <c r="I215" i="1"/>
  <c r="G215" i="1"/>
  <c r="G173" i="1"/>
  <c r="J173" i="1"/>
  <c r="I173" i="1"/>
  <c r="H173" i="1"/>
  <c r="I131" i="1"/>
  <c r="H131" i="1"/>
  <c r="G131" i="1"/>
  <c r="I89" i="1"/>
  <c r="J89" i="1"/>
  <c r="H89" i="1"/>
  <c r="G89" i="1"/>
  <c r="J47" i="1"/>
  <c r="G47" i="1"/>
  <c r="I594" i="1" l="1"/>
  <c r="H594" i="1"/>
  <c r="J594" i="1"/>
  <c r="G594" i="1"/>
  <c r="L333" i="1"/>
  <c r="L172" i="1"/>
  <c r="L131" i="1"/>
  <c r="L101" i="1"/>
  <c r="L298" i="1"/>
  <c r="L74" i="1"/>
  <c r="L69" i="1"/>
  <c r="L227" i="1"/>
  <c r="L257" i="1"/>
  <c r="L207" i="1"/>
  <c r="L88" i="1"/>
  <c r="L368" i="1"/>
  <c r="L363" i="1"/>
  <c r="L185" i="1"/>
  <c r="L215" i="1"/>
  <c r="L32" i="1"/>
  <c r="L27" i="1"/>
  <c r="L447" i="1"/>
  <c r="L452" i="1"/>
  <c r="L284" i="1"/>
  <c r="L279" i="1"/>
  <c r="L153" i="1"/>
  <c r="L158" i="1"/>
  <c r="L111" i="1"/>
  <c r="L116" i="1"/>
  <c r="L592" i="1"/>
  <c r="L509" i="1"/>
  <c r="L479" i="1"/>
  <c r="L417" i="1"/>
  <c r="L326" i="1"/>
  <c r="L321" i="1"/>
  <c r="L467" i="1"/>
  <c r="L437" i="1"/>
  <c r="L531" i="1"/>
  <c r="L536" i="1"/>
  <c r="L551" i="1"/>
  <c r="L521" i="1"/>
  <c r="L59" i="1"/>
  <c r="L89" i="1"/>
  <c r="L578" i="1"/>
  <c r="L573" i="1"/>
  <c r="L237" i="1"/>
  <c r="L242" i="1"/>
  <c r="L405" i="1"/>
  <c r="L410" i="1"/>
  <c r="L46" i="1"/>
  <c r="L291" i="1"/>
  <c r="L466" i="1"/>
  <c r="L214" i="1"/>
  <c r="L550" i="1"/>
  <c r="L593" i="1"/>
  <c r="L563" i="1"/>
  <c r="L81" i="1"/>
  <c r="L501" i="1"/>
  <c r="L341" i="1"/>
  <c r="L311" i="1"/>
  <c r="L130" i="1"/>
  <c r="L256" i="1"/>
  <c r="L494" i="1"/>
  <c r="L489" i="1"/>
  <c r="L123" i="1"/>
  <c r="L353" i="1"/>
  <c r="L383" i="1"/>
  <c r="L382" i="1"/>
  <c r="L508" i="1"/>
  <c r="L375" i="1"/>
  <c r="L249" i="1"/>
  <c r="L395" i="1"/>
  <c r="L425" i="1"/>
  <c r="L424" i="1"/>
  <c r="L459" i="1"/>
  <c r="L195" i="1"/>
  <c r="L200" i="1"/>
  <c r="L269" i="1"/>
  <c r="L299" i="1"/>
  <c r="L165" i="1"/>
  <c r="L340" i="1"/>
  <c r="L39" i="1"/>
  <c r="L585" i="1"/>
  <c r="L143" i="1"/>
  <c r="L173" i="1"/>
  <c r="L543" i="1"/>
  <c r="L17" i="1"/>
  <c r="L47" i="1"/>
  <c r="L594" i="1"/>
</calcChain>
</file>

<file path=xl/sharedStrings.xml><?xml version="1.0" encoding="utf-8"?>
<sst xmlns="http://schemas.openxmlformats.org/spreadsheetml/2006/main" count="805" uniqueCount="186">
  <si>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</si>
  <si>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</si>
  <si>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</si>
  <si>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</si>
  <si>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</si>
  <si>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</si>
  <si>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</si>
  <si>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</si>
  <si>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</si>
  <si>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</si>
  <si>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</si>
  <si>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</si>
  <si>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</si>
  <si>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</si>
  <si>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</si>
  <si>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</si>
  <si>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</si>
  <si>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</si>
  <si>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</si>
  <si>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</si>
  <si>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</si>
  <si>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</si>
  <si>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</si>
  <si>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</si>
  <si>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</si>
  <si>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</si>
  <si>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</si>
  <si>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</si>
  <si>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</si>
  <si>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</si>
  <si>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</si>
  <si>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</si>
  <si>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</si>
  <si>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</si>
  <si>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</si>
  <si>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</si>
  <si>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</si>
  <si>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</si>
  <si>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</si>
  <si>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</si>
  <si>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</si>
  <si>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</si>
  <si>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</si>
  <si>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</si>
  <si>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</si>
  <si>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Чай с лимоном</t>
  </si>
  <si>
    <t>15.22</t>
  </si>
  <si>
    <t>Хлеб пшеничный</t>
  </si>
  <si>
    <t>0.50</t>
  </si>
  <si>
    <t>Суп картофельный с горохом с мясом птицы</t>
  </si>
  <si>
    <t>5/200</t>
  </si>
  <si>
    <t xml:space="preserve"> Макаронные изделия отварные</t>
  </si>
  <si>
    <t>Компот из апельсинов</t>
  </si>
  <si>
    <t>ТТК</t>
  </si>
  <si>
    <t>МБОУ "СОШ №23" г. Чебоксары</t>
  </si>
  <si>
    <t>Директор</t>
  </si>
  <si>
    <t>М.В. Уварова</t>
  </si>
  <si>
    <t>Хлеб ржаной</t>
  </si>
  <si>
    <t>Булочка домашняя</t>
  </si>
  <si>
    <t>Сок фруктовый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</si>
  <si>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</si>
  <si>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</si>
  <si>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</si>
  <si>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5/200/5</t>
  </si>
  <si>
    <t>Каша гречневая рассыпчатая</t>
  </si>
  <si>
    <t>Напиток лимонный</t>
  </si>
  <si>
    <t>Компот из кураги</t>
  </si>
  <si>
    <t>Сыр порциями</t>
  </si>
  <si>
    <t>Чай с сахаром</t>
  </si>
  <si>
    <t>Биточки рыбные с соусом</t>
  </si>
  <si>
    <t>Пюре картофельное</t>
  </si>
  <si>
    <t>Ватрушка с творогом</t>
  </si>
  <si>
    <t>Макароны с сыром</t>
  </si>
  <si>
    <t>Чай охлажденный с плодовым соком</t>
  </si>
  <si>
    <t>Щи из свежей капусты с картофелем со сметаной с мясом птицы</t>
  </si>
  <si>
    <t>Каша пшеничная вязкая</t>
  </si>
  <si>
    <t>Компот из св. плодов</t>
  </si>
  <si>
    <t>Вафли</t>
  </si>
  <si>
    <t>Напиток апельсиновый</t>
  </si>
  <si>
    <t>Яйцо вареное</t>
  </si>
  <si>
    <t>686*</t>
  </si>
  <si>
    <t>302*</t>
  </si>
  <si>
    <t>699*</t>
  </si>
  <si>
    <t>631*</t>
  </si>
  <si>
    <t>Салат из белокачанной капусты</t>
  </si>
  <si>
    <t>Суп картофельный с макаронными изделиями с мясом птицы</t>
  </si>
  <si>
    <t>Жаркое по-домашнему</t>
  </si>
  <si>
    <t>Напиток из сухофруктов</t>
  </si>
  <si>
    <t>Кекс</t>
  </si>
  <si>
    <t>43*</t>
  </si>
  <si>
    <t>259**</t>
  </si>
  <si>
    <t>Каша молочная овсяная с маслом</t>
  </si>
  <si>
    <t>692*</t>
  </si>
  <si>
    <t>Салат Бурячок</t>
  </si>
  <si>
    <t>Суп крестьянский с крупой со сметаной с мясом птицы</t>
  </si>
  <si>
    <t>Биточки рубленные с соусом</t>
  </si>
  <si>
    <t>Рис отварной с овощами</t>
  </si>
  <si>
    <t>134*</t>
  </si>
  <si>
    <t>451*</t>
  </si>
  <si>
    <t>638*</t>
  </si>
  <si>
    <t>Пирожки с яблоками</t>
  </si>
  <si>
    <t>Напиток из плодов шиповника</t>
  </si>
  <si>
    <t>97*</t>
  </si>
  <si>
    <t>685*</t>
  </si>
  <si>
    <t>Салат из сырых овощей</t>
  </si>
  <si>
    <t>Птица тушенная в сметанном соусе</t>
  </si>
  <si>
    <t>Макаронные изделия отварные</t>
  </si>
  <si>
    <t>29**</t>
  </si>
  <si>
    <t>516*</t>
  </si>
  <si>
    <t>Булочка российская</t>
  </si>
  <si>
    <t>775*</t>
  </si>
  <si>
    <t>333*</t>
  </si>
  <si>
    <t>741*</t>
  </si>
  <si>
    <t>520*</t>
  </si>
  <si>
    <t>388*</t>
  </si>
  <si>
    <t>508*</t>
  </si>
  <si>
    <t>769*</t>
  </si>
  <si>
    <t>Каша вязкая молочная из риса и пшена с маслом</t>
  </si>
  <si>
    <t>Шницель рубленый с соусом</t>
  </si>
  <si>
    <t>175**</t>
  </si>
  <si>
    <t>79***</t>
  </si>
  <si>
    <t>71**</t>
  </si>
  <si>
    <t>268**</t>
  </si>
  <si>
    <t>Каша молочная рисовая с маслом</t>
  </si>
  <si>
    <t>Каша молочная пшенная с маслом</t>
  </si>
  <si>
    <t>Чай с молоком</t>
  </si>
  <si>
    <t>Суп картофельный рыбный</t>
  </si>
  <si>
    <t>Котлеты рубленные из птицы с соусом</t>
  </si>
  <si>
    <t>Суп картоф. с макарон. изделиями с мясом птицы</t>
  </si>
  <si>
    <t>Плов</t>
  </si>
  <si>
    <t>Компот из свежих плодов</t>
  </si>
  <si>
    <t>297***</t>
  </si>
  <si>
    <t>265*</t>
  </si>
  <si>
    <t>738*</t>
  </si>
  <si>
    <t>471*</t>
  </si>
  <si>
    <t xml:space="preserve">Салат из белокачанной капусты </t>
  </si>
  <si>
    <t xml:space="preserve">Птица тушенная в  соусе </t>
  </si>
  <si>
    <t>Фрукты свежие</t>
  </si>
  <si>
    <t>102**</t>
  </si>
  <si>
    <t>290**</t>
  </si>
  <si>
    <t>Масло сливочное порциями</t>
  </si>
  <si>
    <t>Каша молочная пшеничная с маслом</t>
  </si>
  <si>
    <t>Суп картофельный с макарон. издел. с мясом птицы</t>
  </si>
  <si>
    <t>Котлета особая с соусом</t>
  </si>
  <si>
    <t>103**</t>
  </si>
  <si>
    <t>269**</t>
  </si>
  <si>
    <t>Пряник</t>
  </si>
  <si>
    <t>209**</t>
  </si>
  <si>
    <t>Салат из белокачанной капусты с огурцами</t>
  </si>
  <si>
    <t>Борщ с капустой картофелем со сметаной с мясом</t>
  </si>
  <si>
    <t>82**</t>
  </si>
  <si>
    <t>Напиток Цитрус</t>
  </si>
  <si>
    <t>Булочка  творожная</t>
  </si>
  <si>
    <t>Шоколад мини</t>
  </si>
  <si>
    <t>786*</t>
  </si>
  <si>
    <t>Салат из квашеной капусты</t>
  </si>
  <si>
    <t>Котлета натуральная  рубленная из птицы с соусом</t>
  </si>
  <si>
    <t>64*****</t>
  </si>
  <si>
    <t>88**</t>
  </si>
  <si>
    <t>Слойка с джемом</t>
  </si>
  <si>
    <t>Какао с молоком</t>
  </si>
  <si>
    <t>693*</t>
  </si>
  <si>
    <t>Бутерброт с повидлом</t>
  </si>
  <si>
    <t>2*</t>
  </si>
  <si>
    <t>705*</t>
  </si>
  <si>
    <t>Каша  молочная гречневая с маслом</t>
  </si>
  <si>
    <t xml:space="preserve">Масло сливочное порциями </t>
  </si>
  <si>
    <t>Бифштекс Нежность с соусом</t>
  </si>
  <si>
    <t>Рис отварной</t>
  </si>
  <si>
    <t>603****</t>
  </si>
  <si>
    <t>511*</t>
  </si>
  <si>
    <t>Запеканка из творога со сгущенным молоком</t>
  </si>
  <si>
    <t>366*</t>
  </si>
  <si>
    <t>Салат из квашенной капусты</t>
  </si>
  <si>
    <t>Гуляш</t>
  </si>
  <si>
    <t>260**</t>
  </si>
  <si>
    <t>Слойка сахарная</t>
  </si>
  <si>
    <t>Компот из смеси сухофруктов</t>
  </si>
  <si>
    <t>639*</t>
  </si>
  <si>
    <t>сладкое</t>
  </si>
  <si>
    <t>200/10</t>
  </si>
  <si>
    <t>97**</t>
  </si>
  <si>
    <t>Конфета</t>
  </si>
  <si>
    <t>Салат из свежих помидоров и огурцов</t>
  </si>
  <si>
    <t>20*</t>
  </si>
  <si>
    <t>Напиток Свежесть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</si>
</sst>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8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0" borderId="2" xfId="0" applyNumberFormat="1" applyFont="1" applyBorder="1" applyAlignment="1">
      <alignment horizontal="center" vertical="top" wrapText="1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14" fillId="2" borderId="1" xfId="0" applyFont="1" applyFill="1" applyBorder="1" applyAlignment="1" applyProtection="1">
      <alignment vertical="top" wrapText="1"/>
      <protection locked="0"/>
    </xf>
    <xf numFmtId="0" fontId="14" fillId="2" borderId="1" xfId="0" applyFont="1" applyFill="1" applyBorder="1" applyAlignment="1" applyProtection="1">
      <alignment horizontal="center"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4" fillId="2" borderId="19" xfId="0" applyFont="1" applyFill="1" applyBorder="1" applyAlignment="1" applyProtection="1">
      <alignment horizontal="center" vertical="top" wrapText="1"/>
      <protection locked="0"/>
    </xf>
    <xf numFmtId="0" fontId="1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NumberFormat="1" applyFont="1" applyFill="1" applyBorder="1" applyAlignment="1" applyProtection="1">
      <alignment vertical="top" wrapText="1"/>
      <protection locked="0"/>
    </xf>
    <xf numFmtId="0" fontId="14" fillId="0" borderId="2" xfId="0" applyFont="1" applyBorder="1" applyAlignment="1">
      <alignment horizontal="center" vertical="top" wrapText="1"/>
    </xf>
    <xf numFmtId="0" fontId="1" fillId="2" borderId="2" xfId="0" applyFont="1" applyFill="1" applyBorder="1" applyProtection="1">
      <protection locked="0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3">
    <cellStyle name="Денежный" xfId="1" builtinId="4"/>
    <cellStyle name="Обычный" xfId="0" builtinId="0"/>
    <cellStyle name="Процентный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94"/>
  <sheetViews>
    <sheetView tabSelected="1" workbookViewId="0">
      <pane xSplit="4" ySplit="5" topLeftCell="E459" activePane="bottomRight" state="frozen"/>
      <selection pane="topRight" activeCell="E1" sqref="E1"/>
      <selection pane="bottomLeft" activeCell="A6" sqref="A6"/>
      <selection pane="bottomRight" activeCell="D367" sqref="D36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5" t="s">
        <v>54</v>
      </c>
      <c r="D1" s="76"/>
      <c r="E1" s="76"/>
      <c r="F1" s="13" t="s">
        <v>16</v>
      </c>
      <c r="G1" s="2" t="s">
        <v>17</v>
      </c>
      <c r="H1" s="77" t="s">
        <v>55</v>
      </c>
      <c r="I1" s="77"/>
      <c r="J1" s="77"/>
      <c r="K1" s="77"/>
    </row>
    <row r="2" spans="1:12" ht="18" x14ac:dyDescent="0.2">
      <c r="A2" s="43" t="s">
        <v>6</v>
      </c>
      <c r="C2" s="2"/>
      <c r="G2" s="2" t="s">
        <v>18</v>
      </c>
      <c r="H2" s="77" t="s">
        <v>56</v>
      </c>
      <c r="I2" s="77"/>
      <c r="J2" s="77"/>
      <c r="K2" s="77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/>
      <c r="E6" s="47" t="s">
        <v>67</v>
      </c>
      <c r="F6" s="48">
        <v>10</v>
      </c>
      <c r="G6" s="60">
        <v>2.2999999999999998</v>
      </c>
      <c r="H6" s="61">
        <v>3.9</v>
      </c>
      <c r="I6" s="48">
        <v>0</v>
      </c>
      <c r="J6" s="48">
        <v>36</v>
      </c>
      <c r="K6" s="69" t="s">
        <v>102</v>
      </c>
      <c r="L6" s="48"/>
    </row>
    <row r="7" spans="1:12" ht="15" x14ac:dyDescent="0.25">
      <c r="A7" s="25"/>
      <c r="B7" s="16"/>
      <c r="C7" s="11"/>
      <c r="D7" s="6" t="s">
        <v>21</v>
      </c>
      <c r="E7" s="50" t="s">
        <v>117</v>
      </c>
      <c r="F7" s="51">
        <v>240</v>
      </c>
      <c r="G7" s="51">
        <v>11.13</v>
      </c>
      <c r="H7" s="51">
        <v>8.5399999999999991</v>
      </c>
      <c r="I7" s="51">
        <v>19.3</v>
      </c>
      <c r="J7" s="51">
        <v>282</v>
      </c>
      <c r="K7" s="52" t="s">
        <v>119</v>
      </c>
      <c r="L7" s="51"/>
    </row>
    <row r="8" spans="1:12" ht="15" x14ac:dyDescent="0.25">
      <c r="A8" s="25"/>
      <c r="B8" s="16"/>
      <c r="C8" s="11"/>
      <c r="D8" s="7" t="s">
        <v>22</v>
      </c>
      <c r="E8" s="50" t="s">
        <v>45</v>
      </c>
      <c r="F8" s="51">
        <v>200</v>
      </c>
      <c r="G8" s="51">
        <v>0.26</v>
      </c>
      <c r="H8" s="51">
        <v>0.06</v>
      </c>
      <c r="I8" s="51" t="s">
        <v>46</v>
      </c>
      <c r="J8" s="51">
        <v>59</v>
      </c>
      <c r="K8" s="68" t="s">
        <v>80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47</v>
      </c>
      <c r="F9" s="51">
        <v>50</v>
      </c>
      <c r="G9" s="51">
        <v>3.95</v>
      </c>
      <c r="H9" s="51" t="s">
        <v>48</v>
      </c>
      <c r="I9" s="51">
        <v>24</v>
      </c>
      <c r="J9" s="51">
        <v>117</v>
      </c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/>
      <c r="G13" s="21">
        <f t="shared" ref="G13" si="0">SUM(G6:G12)</f>
        <v>17.64</v>
      </c>
      <c r="H13" s="62">
        <v>13</v>
      </c>
      <c r="I13" s="21">
        <v>58.52</v>
      </c>
      <c r="J13" s="21">
        <v>494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135</v>
      </c>
      <c r="F18" s="51">
        <v>60</v>
      </c>
      <c r="G18" s="58">
        <v>0.93</v>
      </c>
      <c r="H18" s="59">
        <v>3.05</v>
      </c>
      <c r="I18" s="58">
        <v>5.65</v>
      </c>
      <c r="J18" s="51">
        <v>61</v>
      </c>
      <c r="K18" s="68" t="s">
        <v>89</v>
      </c>
      <c r="L18" s="51"/>
    </row>
    <row r="19" spans="1:12" ht="15" x14ac:dyDescent="0.25">
      <c r="A19" s="25"/>
      <c r="B19" s="16"/>
      <c r="C19" s="11"/>
      <c r="D19" s="7" t="s">
        <v>28</v>
      </c>
      <c r="E19" s="50" t="s">
        <v>49</v>
      </c>
      <c r="F19" s="51" t="s">
        <v>50</v>
      </c>
      <c r="G19" s="58">
        <v>6.44</v>
      </c>
      <c r="H19" s="58">
        <v>9.6199999999999992</v>
      </c>
      <c r="I19" s="58">
        <v>8.3000000000000007</v>
      </c>
      <c r="J19" s="51">
        <v>123</v>
      </c>
      <c r="K19" s="68" t="s">
        <v>138</v>
      </c>
      <c r="L19" s="51"/>
    </row>
    <row r="20" spans="1:12" ht="15" x14ac:dyDescent="0.25">
      <c r="A20" s="25"/>
      <c r="B20" s="16"/>
      <c r="C20" s="11"/>
      <c r="D20" s="7" t="s">
        <v>29</v>
      </c>
      <c r="E20" s="50" t="s">
        <v>136</v>
      </c>
      <c r="F20" s="51">
        <v>90</v>
      </c>
      <c r="G20" s="58">
        <v>11.85</v>
      </c>
      <c r="H20" s="58">
        <v>18.82</v>
      </c>
      <c r="I20" s="58">
        <v>2.0299999999999998</v>
      </c>
      <c r="J20" s="51">
        <v>131</v>
      </c>
      <c r="K20" s="68" t="s">
        <v>139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51</v>
      </c>
      <c r="F21" s="51">
        <v>150</v>
      </c>
      <c r="G21" s="58">
        <v>5.32</v>
      </c>
      <c r="H21" s="58">
        <v>4.8899999999999997</v>
      </c>
      <c r="I21" s="58">
        <v>29</v>
      </c>
      <c r="J21" s="51">
        <v>211</v>
      </c>
      <c r="K21" s="68" t="s">
        <v>108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52</v>
      </c>
      <c r="F22" s="51">
        <v>200</v>
      </c>
      <c r="G22" s="51">
        <v>0.45</v>
      </c>
      <c r="H22" s="51">
        <v>0.1</v>
      </c>
      <c r="I22" s="51">
        <v>24</v>
      </c>
      <c r="J22" s="51">
        <v>141</v>
      </c>
      <c r="K22" s="52" t="s">
        <v>53</v>
      </c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63" t="s">
        <v>57</v>
      </c>
      <c r="F24" s="51">
        <v>60</v>
      </c>
      <c r="G24" s="51">
        <v>2.82</v>
      </c>
      <c r="H24" s="51">
        <v>0.6</v>
      </c>
      <c r="I24" s="51">
        <v>24.6</v>
      </c>
      <c r="J24" s="51">
        <v>126</v>
      </c>
      <c r="K24" s="52"/>
      <c r="L24" s="51"/>
    </row>
    <row r="25" spans="1:12" ht="15" x14ac:dyDescent="0.25">
      <c r="A25" s="25"/>
      <c r="B25" s="16"/>
      <c r="C25" s="11"/>
      <c r="D25" s="6" t="s">
        <v>24</v>
      </c>
      <c r="E25" s="50" t="s">
        <v>137</v>
      </c>
      <c r="F25" s="51">
        <v>100</v>
      </c>
      <c r="G25" s="51">
        <v>0.3</v>
      </c>
      <c r="H25" s="51"/>
      <c r="I25" s="51">
        <v>8.6</v>
      </c>
      <c r="J25" s="51">
        <v>40</v>
      </c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/>
      <c r="G27" s="21">
        <v>28.11</v>
      </c>
      <c r="H27" s="21">
        <v>37.08</v>
      </c>
      <c r="I27" s="21">
        <f t="shared" ref="I27:J27" si="3">SUM(I18:I26)</f>
        <v>102.18</v>
      </c>
      <c r="J27" s="21">
        <f t="shared" si="3"/>
        <v>833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63" t="s">
        <v>58</v>
      </c>
      <c r="F28" s="51">
        <v>50</v>
      </c>
      <c r="G28" s="58">
        <v>3.8</v>
      </c>
      <c r="H28" s="51">
        <v>8.58</v>
      </c>
      <c r="I28" s="51">
        <v>30</v>
      </c>
      <c r="J28" s="51">
        <v>196</v>
      </c>
      <c r="K28" s="68" t="s">
        <v>116</v>
      </c>
      <c r="L28" s="51"/>
    </row>
    <row r="29" spans="1:12" ht="15" x14ac:dyDescent="0.25">
      <c r="A29" s="25"/>
      <c r="B29" s="16"/>
      <c r="C29" s="11"/>
      <c r="D29" s="12" t="s">
        <v>31</v>
      </c>
      <c r="E29" s="63" t="s">
        <v>59</v>
      </c>
      <c r="F29" s="51">
        <v>200</v>
      </c>
      <c r="G29" s="51">
        <v>1.4</v>
      </c>
      <c r="H29" s="51">
        <v>0.2</v>
      </c>
      <c r="I29" s="51">
        <v>20.2</v>
      </c>
      <c r="J29" s="51">
        <v>120</v>
      </c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250</v>
      </c>
      <c r="G32" s="21">
        <v>5.2</v>
      </c>
      <c r="H32" s="21">
        <f t="shared" ref="H32:J32" si="4">SUM(H28:H31)</f>
        <v>8.7799999999999994</v>
      </c>
      <c r="I32" s="21">
        <v>50.2</v>
      </c>
      <c r="J32" s="21">
        <f t="shared" si="4"/>
        <v>316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3" t="s">
        <v>4</v>
      </c>
      <c r="D47" s="74"/>
      <c r="E47" s="33"/>
      <c r="F47" s="34"/>
      <c r="G47" s="34">
        <f t="shared" ref="G47:J47" si="7">G13+G17+G27+G32+G39+G46</f>
        <v>50.95</v>
      </c>
      <c r="H47" s="34">
        <f t="shared" si="7"/>
        <v>58.86</v>
      </c>
      <c r="I47" s="34">
        <v>210.9</v>
      </c>
      <c r="J47" s="34">
        <f t="shared" si="7"/>
        <v>1643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/>
      <c r="E48" s="64" t="s">
        <v>140</v>
      </c>
      <c r="F48" s="65">
        <v>10</v>
      </c>
      <c r="G48" s="48">
        <v>0.05</v>
      </c>
      <c r="H48" s="48">
        <v>8.25</v>
      </c>
      <c r="I48" s="48">
        <v>0.08</v>
      </c>
      <c r="J48" s="48">
        <v>75</v>
      </c>
      <c r="K48" s="69" t="s">
        <v>102</v>
      </c>
      <c r="L48" s="48"/>
    </row>
    <row r="49" spans="1:12" ht="15" x14ac:dyDescent="0.25">
      <c r="A49" s="15"/>
      <c r="B49" s="16"/>
      <c r="C49" s="11"/>
      <c r="D49" s="6" t="s">
        <v>21</v>
      </c>
      <c r="E49" s="50" t="s">
        <v>141</v>
      </c>
      <c r="F49" s="51">
        <v>240</v>
      </c>
      <c r="G49" s="51">
        <v>10.08</v>
      </c>
      <c r="H49" s="51">
        <v>8</v>
      </c>
      <c r="I49" s="51">
        <v>26.88</v>
      </c>
      <c r="J49" s="51">
        <v>321</v>
      </c>
      <c r="K49" s="52" t="s">
        <v>81</v>
      </c>
      <c r="L49" s="51"/>
    </row>
    <row r="50" spans="1:12" ht="15" x14ac:dyDescent="0.25">
      <c r="A50" s="15"/>
      <c r="B50" s="16"/>
      <c r="C50" s="11"/>
      <c r="D50" s="7" t="s">
        <v>22</v>
      </c>
      <c r="E50" s="63" t="s">
        <v>60</v>
      </c>
      <c r="F50" s="51">
        <v>200</v>
      </c>
      <c r="G50" s="51">
        <v>2.5</v>
      </c>
      <c r="H50" s="51">
        <v>3.6</v>
      </c>
      <c r="I50" s="51">
        <v>18.7</v>
      </c>
      <c r="J50" s="51">
        <v>152</v>
      </c>
      <c r="K50" s="68" t="s">
        <v>92</v>
      </c>
      <c r="L50" s="51"/>
    </row>
    <row r="51" spans="1:12" ht="15" x14ac:dyDescent="0.25">
      <c r="A51" s="15"/>
      <c r="B51" s="16"/>
      <c r="C51" s="11"/>
      <c r="D51" s="7" t="s">
        <v>23</v>
      </c>
      <c r="E51" s="63" t="s">
        <v>47</v>
      </c>
      <c r="F51" s="51">
        <v>50</v>
      </c>
      <c r="G51" s="51">
        <v>3.95</v>
      </c>
      <c r="H51" s="51">
        <v>0.5</v>
      </c>
      <c r="I51" s="51">
        <v>24</v>
      </c>
      <c r="J51" s="51">
        <v>117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/>
      <c r="G55" s="21">
        <f t="shared" ref="G55" si="8">SUM(G48:G54)</f>
        <v>16.580000000000002</v>
      </c>
      <c r="H55" s="21">
        <f t="shared" ref="H55" si="9">SUM(H48:H54)</f>
        <v>20.350000000000001</v>
      </c>
      <c r="I55" s="21">
        <f t="shared" ref="I55" si="10">SUM(I48:I54)</f>
        <v>69.66</v>
      </c>
      <c r="J55" s="21">
        <f t="shared" ref="J55" si="11">SUM(J48:J54)</f>
        <v>665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63" t="s">
        <v>61</v>
      </c>
      <c r="F60" s="51">
        <v>60</v>
      </c>
      <c r="G60" s="51">
        <v>0.5</v>
      </c>
      <c r="H60" s="51">
        <v>0.06</v>
      </c>
      <c r="I60" s="51">
        <v>1.1399999999999999</v>
      </c>
      <c r="J60" s="51">
        <v>7</v>
      </c>
      <c r="K60" s="68" t="s">
        <v>121</v>
      </c>
      <c r="L60" s="51"/>
    </row>
    <row r="61" spans="1:12" ht="15" x14ac:dyDescent="0.25">
      <c r="A61" s="15"/>
      <c r="B61" s="16"/>
      <c r="C61" s="11"/>
      <c r="D61" s="7" t="s">
        <v>28</v>
      </c>
      <c r="E61" s="63" t="s">
        <v>142</v>
      </c>
      <c r="F61" s="66" t="s">
        <v>50</v>
      </c>
      <c r="G61" s="51">
        <v>4</v>
      </c>
      <c r="H61" s="51">
        <v>4.72</v>
      </c>
      <c r="I61" s="51">
        <v>13.7</v>
      </c>
      <c r="J61" s="51">
        <v>122</v>
      </c>
      <c r="K61" s="68" t="s">
        <v>144</v>
      </c>
      <c r="L61" s="51"/>
    </row>
    <row r="62" spans="1:12" ht="15" x14ac:dyDescent="0.25">
      <c r="A62" s="15"/>
      <c r="B62" s="16"/>
      <c r="C62" s="11"/>
      <c r="D62" s="7" t="s">
        <v>29</v>
      </c>
      <c r="E62" s="63" t="s">
        <v>143</v>
      </c>
      <c r="F62" s="51">
        <v>90</v>
      </c>
      <c r="G62" s="51">
        <v>12.6</v>
      </c>
      <c r="H62" s="51">
        <v>14.4</v>
      </c>
      <c r="I62" s="51">
        <v>8.6</v>
      </c>
      <c r="J62" s="51">
        <v>216</v>
      </c>
      <c r="K62" s="68" t="s">
        <v>145</v>
      </c>
      <c r="L62" s="51"/>
    </row>
    <row r="63" spans="1:12" ht="15" x14ac:dyDescent="0.25">
      <c r="A63" s="15"/>
      <c r="B63" s="16"/>
      <c r="C63" s="11"/>
      <c r="D63" s="7" t="s">
        <v>30</v>
      </c>
      <c r="E63" s="63" t="s">
        <v>64</v>
      </c>
      <c r="F63" s="51">
        <v>150</v>
      </c>
      <c r="G63" s="51">
        <v>9.8000000000000007</v>
      </c>
      <c r="H63" s="51">
        <v>6.62</v>
      </c>
      <c r="I63" s="51">
        <v>30.1</v>
      </c>
      <c r="J63" s="51">
        <v>271</v>
      </c>
      <c r="K63" s="68" t="s">
        <v>115</v>
      </c>
      <c r="L63" s="51"/>
    </row>
    <row r="64" spans="1:12" ht="15" x14ac:dyDescent="0.25">
      <c r="A64" s="15"/>
      <c r="B64" s="16"/>
      <c r="C64" s="11"/>
      <c r="D64" s="7" t="s">
        <v>31</v>
      </c>
      <c r="E64" s="63" t="s">
        <v>65</v>
      </c>
      <c r="F64" s="51">
        <v>200</v>
      </c>
      <c r="G64" s="51">
        <v>0.14000000000000001</v>
      </c>
      <c r="H64" s="51">
        <v>0.02</v>
      </c>
      <c r="I64" s="51">
        <v>24.43</v>
      </c>
      <c r="J64" s="51">
        <v>96</v>
      </c>
      <c r="K64" s="68" t="s">
        <v>82</v>
      </c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63" t="s">
        <v>57</v>
      </c>
      <c r="F66" s="51">
        <v>60</v>
      </c>
      <c r="G66" s="51">
        <v>2.82</v>
      </c>
      <c r="H66" s="51">
        <v>0.6</v>
      </c>
      <c r="I66" s="51">
        <v>24.6</v>
      </c>
      <c r="J66" s="51">
        <v>126</v>
      </c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/>
      <c r="G69" s="21">
        <f t="shared" ref="G69" si="18">SUM(G60:G68)</f>
        <v>29.860000000000003</v>
      </c>
      <c r="H69" s="21">
        <f t="shared" ref="H69" si="19">SUM(H60:H68)</f>
        <v>26.42</v>
      </c>
      <c r="I69" s="21">
        <f t="shared" ref="I69" si="20">SUM(I60:I68)</f>
        <v>102.57</v>
      </c>
      <c r="J69" s="21">
        <f t="shared" ref="J69" si="21">SUM(J60:J68)</f>
        <v>838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179</v>
      </c>
      <c r="E70" s="63" t="s">
        <v>88</v>
      </c>
      <c r="F70" s="51">
        <v>33</v>
      </c>
      <c r="G70" s="51">
        <v>1.82</v>
      </c>
      <c r="H70" s="51">
        <v>7.2</v>
      </c>
      <c r="I70" s="51">
        <v>17</v>
      </c>
      <c r="J70" s="51">
        <v>142</v>
      </c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63" t="s">
        <v>73</v>
      </c>
      <c r="F71" s="51">
        <v>200</v>
      </c>
      <c r="G71" s="51">
        <v>0.34</v>
      </c>
      <c r="H71" s="51">
        <v>0.02</v>
      </c>
      <c r="I71" s="51">
        <v>22.53</v>
      </c>
      <c r="J71" s="51">
        <v>95</v>
      </c>
      <c r="K71" s="52" t="s">
        <v>120</v>
      </c>
      <c r="L71" s="51"/>
    </row>
    <row r="72" spans="1:12" ht="15" x14ac:dyDescent="0.25">
      <c r="A72" s="15"/>
      <c r="B72" s="16"/>
      <c r="C72" s="11"/>
      <c r="D72" s="6" t="s">
        <v>24</v>
      </c>
      <c r="E72" s="50" t="s">
        <v>137</v>
      </c>
      <c r="F72" s="51">
        <v>100</v>
      </c>
      <c r="G72" s="51">
        <v>0.3</v>
      </c>
      <c r="H72" s="51"/>
      <c r="I72" s="51">
        <v>8.6</v>
      </c>
      <c r="J72" s="51">
        <v>40</v>
      </c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/>
      <c r="G74" s="21">
        <f t="shared" ref="G74" si="23">SUM(G70:G73)</f>
        <v>2.46</v>
      </c>
      <c r="H74" s="21">
        <f t="shared" ref="H74" si="24">SUM(H70:H73)</f>
        <v>7.22</v>
      </c>
      <c r="I74" s="21">
        <f t="shared" ref="I74" si="25">SUM(I70:I73)</f>
        <v>48.13</v>
      </c>
      <c r="J74" s="21">
        <v>277</v>
      </c>
      <c r="K74" s="27"/>
      <c r="L74" s="21">
        <f t="shared" ref="L74" ca="1" si="26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7">SUM(G75:G80)</f>
        <v>0</v>
      </c>
      <c r="H81" s="21">
        <f t="shared" ref="H81" si="28">SUM(H75:H80)</f>
        <v>0</v>
      </c>
      <c r="I81" s="21">
        <f t="shared" ref="I81" si="29">SUM(I75:I80)</f>
        <v>0</v>
      </c>
      <c r="J81" s="21">
        <f t="shared" ref="J81" si="30">SUM(J75:J80)</f>
        <v>0</v>
      </c>
      <c r="K81" s="27"/>
      <c r="L81" s="21">
        <f t="shared" ref="L81" ca="1" si="31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2">SUM(G82:G87)</f>
        <v>0</v>
      </c>
      <c r="H88" s="21">
        <f t="shared" ref="H88" si="33">SUM(H82:H87)</f>
        <v>0</v>
      </c>
      <c r="I88" s="21">
        <f t="shared" ref="I88" si="34">SUM(I82:I87)</f>
        <v>0</v>
      </c>
      <c r="J88" s="21">
        <f t="shared" ref="J88" si="35">SUM(J82:J87)</f>
        <v>0</v>
      </c>
      <c r="K88" s="27"/>
      <c r="L88" s="21">
        <f t="shared" ref="L88" ca="1" si="36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73" t="s">
        <v>4</v>
      </c>
      <c r="D89" s="74"/>
      <c r="E89" s="33"/>
      <c r="F89" s="34">
        <f>F55+F59+F69+F74+F81+F88</f>
        <v>0</v>
      </c>
      <c r="G89" s="34">
        <f t="shared" ref="G89" si="37">G55+G59+G69+G74+G81+G88</f>
        <v>48.900000000000006</v>
      </c>
      <c r="H89" s="34">
        <f t="shared" ref="H89" si="38">H55+H59+H69+H74+H81+H88</f>
        <v>53.99</v>
      </c>
      <c r="I89" s="34">
        <f t="shared" ref="I89" si="39">I55+I59+I69+I74+I81+I88</f>
        <v>220.35999999999999</v>
      </c>
      <c r="J89" s="34">
        <f t="shared" ref="J89" si="40">J55+J59+J69+J74+J81+J88</f>
        <v>1780</v>
      </c>
      <c r="K89" s="35"/>
      <c r="L89" s="34">
        <f t="shared" ref="L89" ca="1" si="41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64" t="s">
        <v>123</v>
      </c>
      <c r="F90" s="65">
        <v>200</v>
      </c>
      <c r="G90" s="48">
        <v>17.7</v>
      </c>
      <c r="H90" s="48">
        <v>12.8</v>
      </c>
      <c r="I90" s="48">
        <v>20.8</v>
      </c>
      <c r="J90" s="48">
        <v>250</v>
      </c>
      <c r="K90" s="69" t="s">
        <v>81</v>
      </c>
      <c r="L90" s="48"/>
    </row>
    <row r="91" spans="1:12" ht="15" x14ac:dyDescent="0.25">
      <c r="A91" s="25"/>
      <c r="B91" s="16"/>
      <c r="C91" s="11"/>
      <c r="D91" s="67"/>
      <c r="E91" s="63" t="s">
        <v>79</v>
      </c>
      <c r="F91" s="51">
        <v>20</v>
      </c>
      <c r="G91" s="51">
        <v>2.5499999999999998</v>
      </c>
      <c r="H91" s="51">
        <v>2.2999999999999998</v>
      </c>
      <c r="I91" s="51">
        <v>0.15</v>
      </c>
      <c r="J91" s="51">
        <v>32</v>
      </c>
      <c r="K91" s="68" t="s">
        <v>147</v>
      </c>
      <c r="L91" s="51"/>
    </row>
    <row r="92" spans="1:12" ht="15" x14ac:dyDescent="0.25">
      <c r="A92" s="25"/>
      <c r="B92" s="16"/>
      <c r="C92" s="11"/>
      <c r="D92" s="7" t="s">
        <v>22</v>
      </c>
      <c r="E92" s="63" t="s">
        <v>68</v>
      </c>
      <c r="F92" s="51">
        <v>200</v>
      </c>
      <c r="G92" s="51">
        <v>0.2</v>
      </c>
      <c r="H92" s="51">
        <v>0.05</v>
      </c>
      <c r="I92" s="51">
        <v>15.01</v>
      </c>
      <c r="J92" s="51">
        <v>57</v>
      </c>
      <c r="K92" s="68" t="s">
        <v>103</v>
      </c>
      <c r="L92" s="51"/>
    </row>
    <row r="93" spans="1:12" ht="15" x14ac:dyDescent="0.25">
      <c r="A93" s="25"/>
      <c r="B93" s="16"/>
      <c r="C93" s="11"/>
      <c r="D93" s="7" t="s">
        <v>23</v>
      </c>
      <c r="E93" s="63" t="s">
        <v>47</v>
      </c>
      <c r="F93" s="51">
        <v>50</v>
      </c>
      <c r="G93" s="51">
        <v>3.95</v>
      </c>
      <c r="H93" s="51">
        <v>0.5</v>
      </c>
      <c r="I93" s="51">
        <v>24</v>
      </c>
      <c r="J93" s="51">
        <v>117</v>
      </c>
      <c r="K93" s="52"/>
      <c r="L93" s="51"/>
    </row>
    <row r="94" spans="1:12" ht="15" x14ac:dyDescent="0.25">
      <c r="A94" s="25"/>
      <c r="B94" s="16"/>
      <c r="C94" s="11"/>
      <c r="D94" s="7" t="s">
        <v>179</v>
      </c>
      <c r="E94" s="50" t="s">
        <v>146</v>
      </c>
      <c r="F94" s="51">
        <v>33</v>
      </c>
      <c r="G94" s="51">
        <v>1.65</v>
      </c>
      <c r="H94" s="51">
        <v>1.32</v>
      </c>
      <c r="I94" s="51">
        <v>24.42</v>
      </c>
      <c r="J94" s="51">
        <v>122</v>
      </c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/>
      <c r="G97" s="21">
        <f t="shared" ref="G97" si="42">SUM(G90:G96)</f>
        <v>26.049999999999997</v>
      </c>
      <c r="H97" s="21">
        <f t="shared" ref="H97" si="43">SUM(H90:H96)</f>
        <v>16.970000000000002</v>
      </c>
      <c r="I97" s="21">
        <f t="shared" ref="I97" si="44">SUM(I90:I96)</f>
        <v>84.38</v>
      </c>
      <c r="J97" s="21">
        <v>577.5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5">SUM(G98:G100)</f>
        <v>0</v>
      </c>
      <c r="H101" s="21">
        <f t="shared" ref="H101" si="46">SUM(H98:H100)</f>
        <v>0</v>
      </c>
      <c r="I101" s="21">
        <f t="shared" ref="I101" si="47">SUM(I98:I100)</f>
        <v>0</v>
      </c>
      <c r="J101" s="21">
        <f t="shared" ref="J101" si="48">SUM(J98:J100)</f>
        <v>0</v>
      </c>
      <c r="K101" s="27"/>
      <c r="L101" s="21">
        <f t="shared" ref="L101" ca="1" si="49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63" t="s">
        <v>148</v>
      </c>
      <c r="F102" s="51">
        <v>60</v>
      </c>
      <c r="G102" s="51">
        <v>0.84</v>
      </c>
      <c r="H102" s="51">
        <v>3.1</v>
      </c>
      <c r="I102" s="51">
        <v>5.34</v>
      </c>
      <c r="J102" s="51">
        <v>53</v>
      </c>
      <c r="K102" s="68" t="s">
        <v>53</v>
      </c>
      <c r="L102" s="51"/>
    </row>
    <row r="103" spans="1:12" ht="15" x14ac:dyDescent="0.25">
      <c r="A103" s="25"/>
      <c r="B103" s="16"/>
      <c r="C103" s="11"/>
      <c r="D103" s="7" t="s">
        <v>28</v>
      </c>
      <c r="E103" s="63" t="s">
        <v>149</v>
      </c>
      <c r="F103" s="66" t="s">
        <v>63</v>
      </c>
      <c r="G103" s="51">
        <v>2.31</v>
      </c>
      <c r="H103" s="51">
        <v>5.0999999999999996</v>
      </c>
      <c r="I103" s="51">
        <v>7.33</v>
      </c>
      <c r="J103" s="51">
        <v>94</v>
      </c>
      <c r="K103" s="68" t="s">
        <v>150</v>
      </c>
      <c r="L103" s="51"/>
    </row>
    <row r="104" spans="1:12" ht="15" x14ac:dyDescent="0.25">
      <c r="A104" s="25"/>
      <c r="B104" s="16"/>
      <c r="C104" s="11"/>
      <c r="D104" s="7" t="s">
        <v>29</v>
      </c>
      <c r="E104" s="63" t="s">
        <v>69</v>
      </c>
      <c r="F104" s="51">
        <v>90</v>
      </c>
      <c r="G104" s="51">
        <v>17.3</v>
      </c>
      <c r="H104" s="51">
        <v>16.12</v>
      </c>
      <c r="I104" s="51">
        <v>2.6</v>
      </c>
      <c r="J104" s="51">
        <v>176</v>
      </c>
      <c r="K104" s="68" t="s">
        <v>114</v>
      </c>
      <c r="L104" s="51"/>
    </row>
    <row r="105" spans="1:12" ht="15" x14ac:dyDescent="0.25">
      <c r="A105" s="25"/>
      <c r="B105" s="16"/>
      <c r="C105" s="11"/>
      <c r="D105" s="7" t="s">
        <v>30</v>
      </c>
      <c r="E105" s="63" t="s">
        <v>70</v>
      </c>
      <c r="F105" s="51">
        <v>150</v>
      </c>
      <c r="G105" s="51">
        <v>3.22</v>
      </c>
      <c r="H105" s="51">
        <v>5.56</v>
      </c>
      <c r="I105" s="51">
        <v>22</v>
      </c>
      <c r="J105" s="51">
        <v>155</v>
      </c>
      <c r="K105" s="68" t="s">
        <v>113</v>
      </c>
      <c r="L105" s="51"/>
    </row>
    <row r="106" spans="1:12" ht="15" x14ac:dyDescent="0.25">
      <c r="A106" s="25"/>
      <c r="B106" s="16"/>
      <c r="C106" s="11"/>
      <c r="D106" s="7" t="s">
        <v>31</v>
      </c>
      <c r="E106" s="63" t="s">
        <v>151</v>
      </c>
      <c r="F106" s="51">
        <v>200</v>
      </c>
      <c r="G106" s="51">
        <v>0.1</v>
      </c>
      <c r="H106" s="51">
        <v>0</v>
      </c>
      <c r="I106" s="51">
        <v>24.9</v>
      </c>
      <c r="J106" s="51">
        <v>97</v>
      </c>
      <c r="K106" s="68" t="s">
        <v>53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63" t="s">
        <v>57</v>
      </c>
      <c r="F108" s="51">
        <v>60</v>
      </c>
      <c r="G108" s="51">
        <v>2.82</v>
      </c>
      <c r="H108" s="51">
        <v>0.6</v>
      </c>
      <c r="I108" s="51">
        <v>24.6</v>
      </c>
      <c r="J108" s="51">
        <v>126</v>
      </c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/>
      <c r="G111" s="21">
        <f t="shared" ref="G111" si="50">SUM(G102:G110)</f>
        <v>26.59</v>
      </c>
      <c r="H111" s="21">
        <f t="shared" ref="H111" si="51">SUM(H102:H110)</f>
        <v>30.48</v>
      </c>
      <c r="I111" s="21">
        <v>86.77</v>
      </c>
      <c r="J111" s="21">
        <f t="shared" ref="J111" si="52">SUM(J102:J110)</f>
        <v>701</v>
      </c>
      <c r="K111" s="27"/>
      <c r="L111" s="21">
        <f t="shared" ref="L111" ca="1" si="53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63" t="s">
        <v>152</v>
      </c>
      <c r="F112" s="51">
        <v>50</v>
      </c>
      <c r="G112" s="51">
        <v>7</v>
      </c>
      <c r="H112" s="51">
        <v>2</v>
      </c>
      <c r="I112" s="51">
        <v>27</v>
      </c>
      <c r="J112" s="51">
        <v>147</v>
      </c>
      <c r="K112" s="68" t="s">
        <v>154</v>
      </c>
      <c r="L112" s="51"/>
    </row>
    <row r="113" spans="1:12" ht="15" x14ac:dyDescent="0.25">
      <c r="A113" s="25"/>
      <c r="B113" s="16"/>
      <c r="C113" s="11"/>
      <c r="D113" s="12" t="s">
        <v>31</v>
      </c>
      <c r="E113" s="63" t="s">
        <v>125</v>
      </c>
      <c r="F113" s="51">
        <v>200</v>
      </c>
      <c r="G113" s="51">
        <v>1.6</v>
      </c>
      <c r="H113" s="51">
        <v>1.65</v>
      </c>
      <c r="I113" s="51">
        <v>17.36</v>
      </c>
      <c r="J113" s="51">
        <v>86</v>
      </c>
      <c r="K113" s="68" t="s">
        <v>131</v>
      </c>
      <c r="L113" s="51"/>
    </row>
    <row r="114" spans="1:12" ht="15" x14ac:dyDescent="0.25">
      <c r="A114" s="25"/>
      <c r="B114" s="16"/>
      <c r="C114" s="11"/>
      <c r="D114" s="72" t="s">
        <v>179</v>
      </c>
      <c r="E114" s="63" t="s">
        <v>153</v>
      </c>
      <c r="F114" s="51">
        <v>9</v>
      </c>
      <c r="G114" s="51">
        <v>0.9</v>
      </c>
      <c r="H114" s="51">
        <v>2.8</v>
      </c>
      <c r="I114" s="51">
        <v>4.5999999999999996</v>
      </c>
      <c r="J114" s="51">
        <v>48</v>
      </c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/>
      <c r="G116" s="21">
        <f t="shared" ref="G116" si="54">SUM(G112:G115)</f>
        <v>9.5</v>
      </c>
      <c r="H116" s="21">
        <f t="shared" ref="H116" si="55">SUM(H112:H115)</f>
        <v>6.4499999999999993</v>
      </c>
      <c r="I116" s="21">
        <f t="shared" ref="I116" si="56">SUM(I112:I115)</f>
        <v>48.96</v>
      </c>
      <c r="J116" s="21">
        <v>280.89999999999998</v>
      </c>
      <c r="K116" s="27"/>
      <c r="L116" s="21">
        <f t="shared" ref="L116" ca="1" si="57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8">SUM(G117:G122)</f>
        <v>0</v>
      </c>
      <c r="H123" s="21">
        <f t="shared" ref="H123" si="59">SUM(H117:H122)</f>
        <v>0</v>
      </c>
      <c r="I123" s="21">
        <f t="shared" ref="I123" si="60">SUM(I117:I122)</f>
        <v>0</v>
      </c>
      <c r="J123" s="21">
        <f t="shared" ref="J123" si="61">SUM(J117:J122)</f>
        <v>0</v>
      </c>
      <c r="K123" s="27"/>
      <c r="L123" s="21">
        <f t="shared" ref="L123" ca="1" si="62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3">SUM(G124:G129)</f>
        <v>0</v>
      </c>
      <c r="H130" s="21">
        <f t="shared" ref="H130" si="64">SUM(H124:H129)</f>
        <v>0</v>
      </c>
      <c r="I130" s="21">
        <f t="shared" ref="I130" si="65">SUM(I124:I129)</f>
        <v>0</v>
      </c>
      <c r="J130" s="21">
        <f t="shared" ref="J130" si="66">SUM(J124:J129)</f>
        <v>0</v>
      </c>
      <c r="K130" s="27"/>
      <c r="L130" s="21">
        <f t="shared" ref="L130" ca="1" si="67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73" t="s">
        <v>4</v>
      </c>
      <c r="D131" s="74"/>
      <c r="E131" s="33"/>
      <c r="F131" s="34"/>
      <c r="G131" s="34">
        <f t="shared" ref="G131" si="68">G97+G101+G111+G116+G123+G130</f>
        <v>62.14</v>
      </c>
      <c r="H131" s="34">
        <f t="shared" ref="H131" si="69">H97+H101+H111+H116+H123+H130</f>
        <v>53.900000000000006</v>
      </c>
      <c r="I131" s="34">
        <f t="shared" ref="I131" si="70">I97+I101+I111+I116+I123+I130</f>
        <v>220.10999999999999</v>
      </c>
      <c r="J131" s="34">
        <v>1559</v>
      </c>
      <c r="K131" s="35"/>
      <c r="L131" s="34">
        <f t="shared" ref="L131" ca="1" si="71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64" t="s">
        <v>124</v>
      </c>
      <c r="F132" s="48">
        <v>220</v>
      </c>
      <c r="G132" s="48">
        <v>10.72</v>
      </c>
      <c r="H132" s="48">
        <v>7.24</v>
      </c>
      <c r="I132" s="48">
        <v>20.9</v>
      </c>
      <c r="J132" s="48">
        <v>284</v>
      </c>
      <c r="K132" s="69" t="s">
        <v>81</v>
      </c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63" t="s">
        <v>45</v>
      </c>
      <c r="F134" s="51">
        <v>200</v>
      </c>
      <c r="G134" s="51">
        <v>0.26</v>
      </c>
      <c r="H134" s="51">
        <v>0.06</v>
      </c>
      <c r="I134" s="51">
        <v>15.22</v>
      </c>
      <c r="J134" s="51">
        <v>59</v>
      </c>
      <c r="K134" s="68" t="s">
        <v>80</v>
      </c>
      <c r="L134" s="51"/>
    </row>
    <row r="135" spans="1:12" ht="15" x14ac:dyDescent="0.25">
      <c r="A135" s="25"/>
      <c r="B135" s="16"/>
      <c r="C135" s="11"/>
      <c r="D135" s="7" t="s">
        <v>23</v>
      </c>
      <c r="E135" s="63" t="s">
        <v>47</v>
      </c>
      <c r="F135" s="51">
        <v>50</v>
      </c>
      <c r="G135" s="51">
        <v>3.95</v>
      </c>
      <c r="H135" s="51">
        <v>0.5</v>
      </c>
      <c r="I135" s="51">
        <v>24</v>
      </c>
      <c r="J135" s="51">
        <v>117</v>
      </c>
      <c r="K135" s="52"/>
      <c r="L135" s="51"/>
    </row>
    <row r="136" spans="1:12" ht="15" x14ac:dyDescent="0.25">
      <c r="A136" s="25"/>
      <c r="B136" s="16"/>
      <c r="C136" s="11"/>
      <c r="D136" s="7" t="s">
        <v>179</v>
      </c>
      <c r="E136" s="50" t="s">
        <v>88</v>
      </c>
      <c r="F136" s="51">
        <v>33</v>
      </c>
      <c r="G136" s="51">
        <v>1.82</v>
      </c>
      <c r="H136" s="51">
        <v>7.2</v>
      </c>
      <c r="I136" s="51">
        <v>17</v>
      </c>
      <c r="J136" s="51">
        <v>142</v>
      </c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/>
      <c r="G139" s="21">
        <f t="shared" ref="G139" si="72">SUM(G132:G138)</f>
        <v>16.75</v>
      </c>
      <c r="H139" s="21">
        <f t="shared" ref="H139" si="73">SUM(H132:H138)</f>
        <v>15</v>
      </c>
      <c r="I139" s="21">
        <f t="shared" ref="I139" si="74">SUM(I132:I138)</f>
        <v>77.12</v>
      </c>
      <c r="J139" s="21">
        <f t="shared" ref="J139" si="75">SUM(J132:J138)</f>
        <v>602</v>
      </c>
      <c r="K139" s="27"/>
      <c r="L139" s="21">
        <f t="shared" ref="L139:L181" si="76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7">SUM(G140:G142)</f>
        <v>0</v>
      </c>
      <c r="H143" s="21">
        <f t="shared" ref="H143" si="78">SUM(H140:H142)</f>
        <v>0</v>
      </c>
      <c r="I143" s="21">
        <f t="shared" ref="I143" si="79">SUM(I140:I142)</f>
        <v>0</v>
      </c>
      <c r="J143" s="21">
        <f t="shared" ref="J143" si="80">SUM(J140:J142)</f>
        <v>0</v>
      </c>
      <c r="K143" s="27"/>
      <c r="L143" s="21">
        <f t="shared" ref="L143" ca="1" si="81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63" t="s">
        <v>155</v>
      </c>
      <c r="F144" s="51">
        <v>60</v>
      </c>
      <c r="G144" s="51">
        <v>0.96</v>
      </c>
      <c r="H144" s="51">
        <v>3.04</v>
      </c>
      <c r="I144" s="51">
        <v>4.8</v>
      </c>
      <c r="J144" s="51">
        <v>52</v>
      </c>
      <c r="K144" s="68" t="s">
        <v>157</v>
      </c>
      <c r="L144" s="51"/>
    </row>
    <row r="145" spans="1:12" ht="25.5" x14ac:dyDescent="0.25">
      <c r="A145" s="25"/>
      <c r="B145" s="16"/>
      <c r="C145" s="11"/>
      <c r="D145" s="7" t="s">
        <v>28</v>
      </c>
      <c r="E145" s="63" t="s">
        <v>74</v>
      </c>
      <c r="F145" s="66" t="s">
        <v>63</v>
      </c>
      <c r="G145" s="51">
        <v>4.3</v>
      </c>
      <c r="H145" s="51">
        <v>5.2</v>
      </c>
      <c r="I145" s="51">
        <v>6.2</v>
      </c>
      <c r="J145" s="51">
        <v>84</v>
      </c>
      <c r="K145" s="68" t="s">
        <v>158</v>
      </c>
      <c r="L145" s="51"/>
    </row>
    <row r="146" spans="1:12" ht="15" x14ac:dyDescent="0.25">
      <c r="A146" s="25"/>
      <c r="B146" s="16"/>
      <c r="C146" s="11"/>
      <c r="D146" s="7" t="s">
        <v>29</v>
      </c>
      <c r="E146" s="63" t="s">
        <v>156</v>
      </c>
      <c r="F146" s="51">
        <v>90</v>
      </c>
      <c r="G146" s="51">
        <v>11.1</v>
      </c>
      <c r="H146" s="51">
        <v>12.5</v>
      </c>
      <c r="I146" s="51">
        <v>2.76</v>
      </c>
      <c r="J146" s="51">
        <v>171</v>
      </c>
      <c r="K146" s="68" t="s">
        <v>53</v>
      </c>
      <c r="L146" s="51"/>
    </row>
    <row r="147" spans="1:12" ht="15" x14ac:dyDescent="0.25">
      <c r="A147" s="25"/>
      <c r="B147" s="16"/>
      <c r="C147" s="11"/>
      <c r="D147" s="7" t="s">
        <v>30</v>
      </c>
      <c r="E147" s="63" t="s">
        <v>106</v>
      </c>
      <c r="F147" s="51">
        <v>150</v>
      </c>
      <c r="G147" s="51">
        <v>5.32</v>
      </c>
      <c r="H147" s="51">
        <v>4.8899999999999997</v>
      </c>
      <c r="I147" s="51">
        <v>29</v>
      </c>
      <c r="J147" s="51">
        <v>211</v>
      </c>
      <c r="K147" s="68" t="s">
        <v>108</v>
      </c>
      <c r="L147" s="51"/>
    </row>
    <row r="148" spans="1:12" ht="15" x14ac:dyDescent="0.25">
      <c r="A148" s="25"/>
      <c r="B148" s="16"/>
      <c r="C148" s="11"/>
      <c r="D148" s="7" t="s">
        <v>31</v>
      </c>
      <c r="E148" s="63" t="s">
        <v>76</v>
      </c>
      <c r="F148" s="51">
        <v>200</v>
      </c>
      <c r="G148" s="51">
        <v>0.16</v>
      </c>
      <c r="H148" s="51">
        <v>0.16</v>
      </c>
      <c r="I148" s="51">
        <v>17.87</v>
      </c>
      <c r="J148" s="51">
        <v>109</v>
      </c>
      <c r="K148" s="68" t="s">
        <v>83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63" t="s">
        <v>57</v>
      </c>
      <c r="F150" s="51">
        <v>60</v>
      </c>
      <c r="G150" s="51">
        <v>2.82</v>
      </c>
      <c r="H150" s="51">
        <v>0.6</v>
      </c>
      <c r="I150" s="51">
        <v>24.6</v>
      </c>
      <c r="J150" s="51">
        <v>126</v>
      </c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/>
      <c r="G153" s="21">
        <f t="shared" ref="G153" si="82">SUM(G144:G152)</f>
        <v>24.66</v>
      </c>
      <c r="H153" s="21">
        <f t="shared" ref="H153" si="83">SUM(H144:H152)</f>
        <v>26.390000000000004</v>
      </c>
      <c r="I153" s="21">
        <f t="shared" ref="I153" si="84">SUM(I144:I152)</f>
        <v>85.22999999999999</v>
      </c>
      <c r="J153" s="21">
        <f t="shared" ref="J153" si="85">SUM(J144:J152)</f>
        <v>753</v>
      </c>
      <c r="K153" s="27"/>
      <c r="L153" s="21">
        <f t="shared" ref="L153" ca="1" si="86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179</v>
      </c>
      <c r="E154" s="63" t="s">
        <v>77</v>
      </c>
      <c r="F154" s="51">
        <v>20</v>
      </c>
      <c r="G154" s="51">
        <v>2.38</v>
      </c>
      <c r="H154" s="51">
        <v>9.68</v>
      </c>
      <c r="I154" s="51">
        <v>12.32</v>
      </c>
      <c r="J154" s="51">
        <v>180</v>
      </c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63" t="s">
        <v>78</v>
      </c>
      <c r="F155" s="51">
        <v>200</v>
      </c>
      <c r="G155" s="51">
        <v>0.2</v>
      </c>
      <c r="H155" s="51">
        <v>0.04</v>
      </c>
      <c r="I155" s="51">
        <v>25.73</v>
      </c>
      <c r="J155" s="51">
        <v>100</v>
      </c>
      <c r="K155" s="68" t="s">
        <v>82</v>
      </c>
      <c r="L155" s="51"/>
    </row>
    <row r="156" spans="1:12" ht="15" x14ac:dyDescent="0.25">
      <c r="A156" s="25"/>
      <c r="B156" s="16"/>
      <c r="C156" s="11"/>
      <c r="D156" s="6" t="s">
        <v>24</v>
      </c>
      <c r="E156" s="63" t="s">
        <v>137</v>
      </c>
      <c r="F156" s="51">
        <v>100</v>
      </c>
      <c r="G156" s="51">
        <v>0.3</v>
      </c>
      <c r="H156" s="51"/>
      <c r="I156" s="51">
        <v>8.6</v>
      </c>
      <c r="J156" s="51">
        <v>40</v>
      </c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/>
      <c r="G158" s="21">
        <f t="shared" ref="G158" si="87">SUM(G154:G157)</f>
        <v>2.88</v>
      </c>
      <c r="H158" s="21">
        <f t="shared" ref="H158" si="88">SUM(H154:H157)</f>
        <v>9.7199999999999989</v>
      </c>
      <c r="I158" s="21">
        <f t="shared" ref="I158" si="89">SUM(I154:I157)</f>
        <v>46.65</v>
      </c>
      <c r="J158" s="21">
        <f t="shared" ref="J158" si="90">SUM(J154:J157)</f>
        <v>320</v>
      </c>
      <c r="K158" s="27"/>
      <c r="L158" s="21">
        <f t="shared" ref="L158" ca="1" si="91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2">SUM(G159:G164)</f>
        <v>0</v>
      </c>
      <c r="H165" s="21">
        <f t="shared" ref="H165" si="93">SUM(H159:H164)</f>
        <v>0</v>
      </c>
      <c r="I165" s="21">
        <f t="shared" ref="I165" si="94">SUM(I159:I164)</f>
        <v>0</v>
      </c>
      <c r="J165" s="21">
        <f t="shared" ref="J165" si="95">SUM(J159:J164)</f>
        <v>0</v>
      </c>
      <c r="K165" s="27"/>
      <c r="L165" s="21">
        <f t="shared" ref="L165" ca="1" si="96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7">SUM(G166:G171)</f>
        <v>0</v>
      </c>
      <c r="H172" s="21">
        <f t="shared" ref="H172" si="98">SUM(H166:H171)</f>
        <v>0</v>
      </c>
      <c r="I172" s="21">
        <f t="shared" ref="I172" si="99">SUM(I166:I171)</f>
        <v>0</v>
      </c>
      <c r="J172" s="21">
        <f t="shared" ref="J172" si="100">SUM(J166:J171)</f>
        <v>0</v>
      </c>
      <c r="K172" s="27"/>
      <c r="L172" s="21">
        <f t="shared" ref="L172" ca="1" si="101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73" t="s">
        <v>4</v>
      </c>
      <c r="D173" s="74"/>
      <c r="E173" s="33"/>
      <c r="F173" s="34">
        <f>F139+F143+F153+F158+F165+F172</f>
        <v>0</v>
      </c>
      <c r="G173" s="34">
        <f t="shared" ref="G173" si="102">G139+G143+G153+G158+G165+G172</f>
        <v>44.29</v>
      </c>
      <c r="H173" s="34">
        <f t="shared" ref="H173" si="103">H139+H143+H153+H158+H165+H172</f>
        <v>51.11</v>
      </c>
      <c r="I173" s="34">
        <f t="shared" ref="I173" si="104">I139+I143+I153+I158+I165+I172</f>
        <v>209</v>
      </c>
      <c r="J173" s="34">
        <f t="shared" ref="J173" si="105">J139+J143+J153+J158+J165+J172</f>
        <v>1675</v>
      </c>
      <c r="K173" s="35"/>
      <c r="L173" s="34">
        <f t="shared" ref="L173" ca="1" si="106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64" t="s">
        <v>72</v>
      </c>
      <c r="F174" s="65">
        <v>245</v>
      </c>
      <c r="G174" s="48">
        <v>19.2</v>
      </c>
      <c r="H174" s="48">
        <v>13.7</v>
      </c>
      <c r="I174" s="48">
        <v>33.299999999999997</v>
      </c>
      <c r="J174" s="48">
        <v>373</v>
      </c>
      <c r="K174" s="69" t="s">
        <v>111</v>
      </c>
      <c r="L174" s="48"/>
    </row>
    <row r="175" spans="1:12" ht="15" x14ac:dyDescent="0.25">
      <c r="A175" s="25"/>
      <c r="B175" s="16"/>
      <c r="C175" s="11"/>
      <c r="D175" s="67"/>
      <c r="E175" s="63"/>
      <c r="F175" s="66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63" t="s">
        <v>73</v>
      </c>
      <c r="F176" s="51">
        <v>200</v>
      </c>
      <c r="G176" s="51">
        <v>0.34</v>
      </c>
      <c r="H176" s="51">
        <v>0.02</v>
      </c>
      <c r="I176" s="51">
        <v>22.53</v>
      </c>
      <c r="J176" s="51">
        <v>95</v>
      </c>
      <c r="K176" s="68" t="s">
        <v>120</v>
      </c>
      <c r="L176" s="51"/>
    </row>
    <row r="177" spans="1:12" ht="15" x14ac:dyDescent="0.25">
      <c r="A177" s="25"/>
      <c r="B177" s="16"/>
      <c r="C177" s="11"/>
      <c r="D177" s="7" t="s">
        <v>23</v>
      </c>
      <c r="E177" s="63" t="s">
        <v>47</v>
      </c>
      <c r="F177" s="51">
        <v>50</v>
      </c>
      <c r="G177" s="51">
        <v>3.95</v>
      </c>
      <c r="H177" s="51">
        <v>0.5</v>
      </c>
      <c r="I177" s="51">
        <v>24</v>
      </c>
      <c r="J177" s="51">
        <v>117</v>
      </c>
      <c r="K177" s="52"/>
      <c r="L177" s="51"/>
    </row>
    <row r="178" spans="1:12" ht="15" x14ac:dyDescent="0.25">
      <c r="A178" s="25"/>
      <c r="B178" s="16"/>
      <c r="C178" s="11"/>
      <c r="D178" s="7" t="s">
        <v>179</v>
      </c>
      <c r="E178" s="50" t="s">
        <v>153</v>
      </c>
      <c r="F178" s="51">
        <v>9</v>
      </c>
      <c r="G178" s="51">
        <v>0.9</v>
      </c>
      <c r="H178" s="51">
        <v>2.8</v>
      </c>
      <c r="I178" s="51">
        <v>4.5999999999999996</v>
      </c>
      <c r="J178" s="51">
        <v>48</v>
      </c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/>
      <c r="G181" s="21">
        <f t="shared" ref="G181" si="107">SUM(G174:G180)</f>
        <v>24.389999999999997</v>
      </c>
      <c r="H181" s="21">
        <f t="shared" ref="H181" si="108">SUM(H174:H180)</f>
        <v>17.02</v>
      </c>
      <c r="I181" s="21">
        <f t="shared" ref="I181" si="109">SUM(I174:I180)</f>
        <v>84.429999999999993</v>
      </c>
      <c r="J181" s="21">
        <v>632.9</v>
      </c>
      <c r="K181" s="27"/>
      <c r="L181" s="21">
        <f t="shared" si="76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0">SUM(G182:G184)</f>
        <v>0</v>
      </c>
      <c r="H185" s="21">
        <f t="shared" ref="H185" si="111">SUM(H182:H184)</f>
        <v>0</v>
      </c>
      <c r="I185" s="21">
        <f t="shared" ref="I185" si="112">SUM(I182:I184)</f>
        <v>0</v>
      </c>
      <c r="J185" s="21">
        <f t="shared" ref="J185" si="113">SUM(J182:J184)</f>
        <v>0</v>
      </c>
      <c r="K185" s="27"/>
      <c r="L185" s="21">
        <f t="shared" ref="L185" ca="1" si="114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63" t="s">
        <v>104</v>
      </c>
      <c r="F186" s="51">
        <v>60</v>
      </c>
      <c r="G186" s="51">
        <v>0.7</v>
      </c>
      <c r="H186" s="51">
        <v>3.62</v>
      </c>
      <c r="I186" s="51">
        <v>2.2599999999999998</v>
      </c>
      <c r="J186" s="51">
        <v>44</v>
      </c>
      <c r="K186" s="68" t="s">
        <v>107</v>
      </c>
      <c r="L186" s="51"/>
    </row>
    <row r="187" spans="1:12" ht="25.5" x14ac:dyDescent="0.25">
      <c r="A187" s="25"/>
      <c r="B187" s="16"/>
      <c r="C187" s="11"/>
      <c r="D187" s="7" t="s">
        <v>28</v>
      </c>
      <c r="E187" s="63" t="s">
        <v>85</v>
      </c>
      <c r="F187" s="66" t="s">
        <v>50</v>
      </c>
      <c r="G187" s="51">
        <v>4</v>
      </c>
      <c r="H187" s="51">
        <v>4.72</v>
      </c>
      <c r="I187" s="51">
        <v>13.7</v>
      </c>
      <c r="J187" s="51">
        <v>122</v>
      </c>
      <c r="K187" s="68" t="s">
        <v>144</v>
      </c>
      <c r="L187" s="51"/>
    </row>
    <row r="188" spans="1:12" ht="15" x14ac:dyDescent="0.25">
      <c r="A188" s="25"/>
      <c r="B188" s="16"/>
      <c r="C188" s="11"/>
      <c r="D188" s="7" t="s">
        <v>29</v>
      </c>
      <c r="E188" s="63" t="s">
        <v>86</v>
      </c>
      <c r="F188" s="51">
        <v>180</v>
      </c>
      <c r="G188" s="51">
        <v>14.9</v>
      </c>
      <c r="H188" s="51">
        <v>15.8</v>
      </c>
      <c r="I188" s="51">
        <v>17</v>
      </c>
      <c r="J188" s="51">
        <v>393</v>
      </c>
      <c r="K188" s="68" t="s">
        <v>90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63" t="s">
        <v>87</v>
      </c>
      <c r="F190" s="51">
        <v>200</v>
      </c>
      <c r="G190" s="51">
        <v>0.1</v>
      </c>
      <c r="H190" s="51">
        <v>0</v>
      </c>
      <c r="I190" s="51">
        <v>26.4</v>
      </c>
      <c r="J190" s="51">
        <v>102</v>
      </c>
      <c r="K190" s="68" t="s">
        <v>53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63" t="s">
        <v>57</v>
      </c>
      <c r="F192" s="51">
        <v>60</v>
      </c>
      <c r="G192" s="51">
        <v>2.82</v>
      </c>
      <c r="H192" s="51">
        <v>0.6</v>
      </c>
      <c r="I192" s="51">
        <v>24.6</v>
      </c>
      <c r="J192" s="51">
        <v>126</v>
      </c>
      <c r="K192" s="52"/>
      <c r="L192" s="51"/>
    </row>
    <row r="193" spans="1:12" ht="15" x14ac:dyDescent="0.25">
      <c r="A193" s="25"/>
      <c r="B193" s="16"/>
      <c r="C193" s="11"/>
      <c r="D193" s="6" t="s">
        <v>24</v>
      </c>
      <c r="E193" s="50" t="s">
        <v>137</v>
      </c>
      <c r="F193" s="51">
        <v>100</v>
      </c>
      <c r="G193" s="51">
        <v>0.3</v>
      </c>
      <c r="H193" s="51"/>
      <c r="I193" s="51">
        <v>8.6</v>
      </c>
      <c r="J193" s="51">
        <v>40</v>
      </c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/>
      <c r="G195" s="21">
        <f t="shared" ref="G195" si="115">SUM(G186:G194)</f>
        <v>22.820000000000004</v>
      </c>
      <c r="H195" s="21">
        <f t="shared" ref="H195" si="116">SUM(H186:H194)</f>
        <v>24.740000000000002</v>
      </c>
      <c r="I195" s="21">
        <f t="shared" ref="I195" si="117">SUM(I186:I194)</f>
        <v>92.56</v>
      </c>
      <c r="J195" s="21">
        <f t="shared" ref="J195" si="118">SUM(J186:J194)</f>
        <v>827</v>
      </c>
      <c r="K195" s="27"/>
      <c r="L195" s="21">
        <f t="shared" ref="L195" ca="1" si="119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63" t="s">
        <v>159</v>
      </c>
      <c r="F196" s="51">
        <v>80</v>
      </c>
      <c r="G196" s="51">
        <v>3.92</v>
      </c>
      <c r="H196" s="51">
        <v>8.16</v>
      </c>
      <c r="I196" s="51">
        <v>36.159999999999997</v>
      </c>
      <c r="J196" s="51">
        <v>235</v>
      </c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63" t="s">
        <v>160</v>
      </c>
      <c r="F197" s="51">
        <v>200</v>
      </c>
      <c r="G197" s="51">
        <v>4.9000000000000004</v>
      </c>
      <c r="H197" s="51">
        <v>5</v>
      </c>
      <c r="I197" s="51">
        <v>32.5</v>
      </c>
      <c r="J197" s="51">
        <v>190</v>
      </c>
      <c r="K197" s="68" t="s">
        <v>161</v>
      </c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/>
      <c r="G200" s="21">
        <f t="shared" ref="G200" si="120">SUM(G196:G199)</f>
        <v>8.82</v>
      </c>
      <c r="H200" s="21">
        <f t="shared" ref="H200" si="121">SUM(H196:H199)</f>
        <v>13.16</v>
      </c>
      <c r="I200" s="21">
        <f t="shared" ref="I200" si="122">SUM(I196:I199)</f>
        <v>68.66</v>
      </c>
      <c r="J200" s="21">
        <f t="shared" ref="J200" si="123">SUM(J196:J199)</f>
        <v>425</v>
      </c>
      <c r="K200" s="27"/>
      <c r="L200" s="21">
        <f t="shared" ref="L200" ca="1" si="124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5">SUM(G201:G206)</f>
        <v>0</v>
      </c>
      <c r="H207" s="21">
        <f t="shared" ref="H207" si="126">SUM(H201:H206)</f>
        <v>0</v>
      </c>
      <c r="I207" s="21">
        <f t="shared" ref="I207" si="127">SUM(I201:I206)</f>
        <v>0</v>
      </c>
      <c r="J207" s="21">
        <f t="shared" ref="J207" si="128">SUM(J201:J206)</f>
        <v>0</v>
      </c>
      <c r="K207" s="27"/>
      <c r="L207" s="21">
        <f t="shared" ref="L207" ca="1" si="129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0">SUM(G208:G213)</f>
        <v>0</v>
      </c>
      <c r="H214" s="21">
        <f t="shared" ref="H214" si="131">SUM(H208:H213)</f>
        <v>0</v>
      </c>
      <c r="I214" s="21">
        <f t="shared" ref="I214" si="132">SUM(I208:I213)</f>
        <v>0</v>
      </c>
      <c r="J214" s="21">
        <f t="shared" ref="J214" si="133">SUM(J208:J213)</f>
        <v>0</v>
      </c>
      <c r="K214" s="27"/>
      <c r="L214" s="21">
        <f t="shared" ref="L214" ca="1" si="134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73" t="s">
        <v>4</v>
      </c>
      <c r="D215" s="74"/>
      <c r="E215" s="33"/>
      <c r="F215" s="34"/>
      <c r="G215" s="34">
        <f t="shared" ref="G215" si="135">G181+G185+G195+G200+G207+G214</f>
        <v>56.03</v>
      </c>
      <c r="H215" s="34">
        <f t="shared" ref="H215" si="136">H181+H185+H195+H200+H207+H214</f>
        <v>54.92</v>
      </c>
      <c r="I215" s="34">
        <f t="shared" ref="I215" si="137">I181+I185+I195+I200+I207+I214</f>
        <v>245.65</v>
      </c>
      <c r="J215" s="34">
        <v>1885</v>
      </c>
      <c r="K215" s="35"/>
      <c r="L215" s="34">
        <f t="shared" ref="L215" ca="1" si="138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64" t="s">
        <v>91</v>
      </c>
      <c r="F216" s="65">
        <v>210</v>
      </c>
      <c r="G216" s="48">
        <v>9.1999999999999993</v>
      </c>
      <c r="H216" s="48">
        <v>12</v>
      </c>
      <c r="I216" s="48">
        <v>18.559999999999999</v>
      </c>
      <c r="J216" s="48">
        <v>253</v>
      </c>
      <c r="K216" s="69" t="s">
        <v>81</v>
      </c>
      <c r="L216" s="48"/>
    </row>
    <row r="217" spans="1:12" ht="15" x14ac:dyDescent="0.25">
      <c r="A217" s="25"/>
      <c r="B217" s="16"/>
      <c r="C217" s="11"/>
      <c r="D217" s="6" t="s">
        <v>35</v>
      </c>
      <c r="E217" s="50" t="s">
        <v>162</v>
      </c>
      <c r="F217" s="51">
        <v>40</v>
      </c>
      <c r="G217" s="51">
        <v>1.2</v>
      </c>
      <c r="H217" s="51">
        <v>4.3</v>
      </c>
      <c r="I217" s="51">
        <v>22</v>
      </c>
      <c r="J217" s="51">
        <v>132</v>
      </c>
      <c r="K217" s="52" t="s">
        <v>163</v>
      </c>
      <c r="L217" s="51"/>
    </row>
    <row r="218" spans="1:12" ht="15" x14ac:dyDescent="0.25">
      <c r="A218" s="25"/>
      <c r="B218" s="16"/>
      <c r="C218" s="11"/>
      <c r="D218" s="7" t="s">
        <v>22</v>
      </c>
      <c r="E218" s="63" t="s">
        <v>160</v>
      </c>
      <c r="F218" s="51">
        <v>200</v>
      </c>
      <c r="G218" s="51">
        <v>4.9000000000000004</v>
      </c>
      <c r="H218" s="51">
        <v>5</v>
      </c>
      <c r="I218" s="51">
        <v>32.5</v>
      </c>
      <c r="J218" s="51">
        <v>190</v>
      </c>
      <c r="K218" s="68" t="s">
        <v>161</v>
      </c>
      <c r="L218" s="51"/>
    </row>
    <row r="219" spans="1:12" ht="15" x14ac:dyDescent="0.25">
      <c r="A219" s="25"/>
      <c r="B219" s="16"/>
      <c r="C219" s="11"/>
      <c r="D219" s="7" t="s">
        <v>23</v>
      </c>
      <c r="E219" s="63" t="s">
        <v>47</v>
      </c>
      <c r="F219" s="51">
        <v>50</v>
      </c>
      <c r="G219" s="51">
        <v>3.95</v>
      </c>
      <c r="H219" s="51">
        <v>0.5</v>
      </c>
      <c r="I219" s="51">
        <v>24</v>
      </c>
      <c r="J219" s="51">
        <v>117</v>
      </c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/>
      <c r="G223" s="21">
        <f t="shared" ref="G223" si="139">SUM(G216:G222)</f>
        <v>19.25</v>
      </c>
      <c r="H223" s="21">
        <f t="shared" ref="H223" si="140">SUM(H216:H222)</f>
        <v>21.8</v>
      </c>
      <c r="I223" s="21">
        <f t="shared" ref="I223" si="141">SUM(I216:I222)</f>
        <v>97.06</v>
      </c>
      <c r="J223" s="21">
        <f t="shared" ref="J223" si="142">SUM(J216:J222)</f>
        <v>692</v>
      </c>
      <c r="K223" s="27"/>
      <c r="L223" s="21">
        <f t="shared" ref="L223:L265" si="143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4">SUM(G224:G226)</f>
        <v>0</v>
      </c>
      <c r="H227" s="21">
        <f t="shared" ref="H227" si="145">SUM(H224:H226)</f>
        <v>0</v>
      </c>
      <c r="I227" s="21">
        <f t="shared" ref="I227" si="146">SUM(I224:I226)</f>
        <v>0</v>
      </c>
      <c r="J227" s="21">
        <f t="shared" ref="J227" si="147">SUM(J224:J226)</f>
        <v>0</v>
      </c>
      <c r="K227" s="27"/>
      <c r="L227" s="21">
        <f t="shared" ref="L227" ca="1" si="148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63" t="s">
        <v>93</v>
      </c>
      <c r="F228" s="51">
        <v>60</v>
      </c>
      <c r="G228" s="51">
        <v>0.99</v>
      </c>
      <c r="H228" s="51">
        <v>2.4700000000000002</v>
      </c>
      <c r="I228" s="51">
        <v>2.37</v>
      </c>
      <c r="J228" s="51">
        <v>44</v>
      </c>
      <c r="K228" s="68" t="s">
        <v>53</v>
      </c>
      <c r="L228" s="51"/>
    </row>
    <row r="229" spans="1:12" ht="15" x14ac:dyDescent="0.25">
      <c r="A229" s="25"/>
      <c r="B229" s="16"/>
      <c r="C229" s="11"/>
      <c r="D229" s="7" t="s">
        <v>28</v>
      </c>
      <c r="E229" s="63" t="s">
        <v>94</v>
      </c>
      <c r="F229" s="66" t="s">
        <v>50</v>
      </c>
      <c r="G229" s="51">
        <v>2.35</v>
      </c>
      <c r="H229" s="51">
        <v>6.74</v>
      </c>
      <c r="I229" s="51">
        <v>7.3</v>
      </c>
      <c r="J229" s="51">
        <v>111</v>
      </c>
      <c r="K229" s="68" t="s">
        <v>97</v>
      </c>
      <c r="L229" s="51"/>
    </row>
    <row r="230" spans="1:12" ht="15" x14ac:dyDescent="0.25">
      <c r="A230" s="25"/>
      <c r="B230" s="16"/>
      <c r="C230" s="11"/>
      <c r="D230" s="7" t="s">
        <v>29</v>
      </c>
      <c r="E230" s="63" t="s">
        <v>95</v>
      </c>
      <c r="F230" s="51">
        <v>90</v>
      </c>
      <c r="G230" s="51">
        <v>15.38</v>
      </c>
      <c r="H230" s="51">
        <v>14.1</v>
      </c>
      <c r="I230" s="51">
        <v>12.1</v>
      </c>
      <c r="J230" s="51">
        <v>179</v>
      </c>
      <c r="K230" s="68" t="s">
        <v>98</v>
      </c>
      <c r="L230" s="51"/>
    </row>
    <row r="231" spans="1:12" ht="15" x14ac:dyDescent="0.25">
      <c r="A231" s="25"/>
      <c r="B231" s="16"/>
      <c r="C231" s="11"/>
      <c r="D231" s="7" t="s">
        <v>30</v>
      </c>
      <c r="E231" s="63" t="s">
        <v>96</v>
      </c>
      <c r="F231" s="51">
        <v>150</v>
      </c>
      <c r="G231" s="51">
        <v>3.82</v>
      </c>
      <c r="H231" s="51">
        <v>6.1</v>
      </c>
      <c r="I231" s="51">
        <v>12.4</v>
      </c>
      <c r="J231" s="51">
        <v>229</v>
      </c>
      <c r="K231" s="68" t="s">
        <v>53</v>
      </c>
      <c r="L231" s="51"/>
    </row>
    <row r="232" spans="1:12" ht="15" x14ac:dyDescent="0.25">
      <c r="A232" s="25"/>
      <c r="B232" s="16"/>
      <c r="C232" s="11"/>
      <c r="D232" s="7" t="s">
        <v>31</v>
      </c>
      <c r="E232" s="63" t="s">
        <v>65</v>
      </c>
      <c r="F232" s="51">
        <v>200</v>
      </c>
      <c r="G232" s="51">
        <v>0.14000000000000001</v>
      </c>
      <c r="H232" s="51">
        <v>0.02</v>
      </c>
      <c r="I232" s="51">
        <v>24.43</v>
      </c>
      <c r="J232" s="51">
        <v>96</v>
      </c>
      <c r="K232" s="68" t="s">
        <v>82</v>
      </c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63" t="s">
        <v>57</v>
      </c>
      <c r="F234" s="51">
        <v>60</v>
      </c>
      <c r="G234" s="51">
        <v>2.82</v>
      </c>
      <c r="H234" s="51">
        <v>0.6</v>
      </c>
      <c r="I234" s="51">
        <v>24.6</v>
      </c>
      <c r="J234" s="51">
        <v>126</v>
      </c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/>
      <c r="G237" s="21">
        <f t="shared" ref="G237" si="149">SUM(G228:G236)</f>
        <v>25.5</v>
      </c>
      <c r="H237" s="21">
        <f t="shared" ref="H237" si="150">SUM(H228:H236)</f>
        <v>30.030000000000005</v>
      </c>
      <c r="I237" s="21">
        <f t="shared" ref="I237" si="151">SUM(I228:I236)</f>
        <v>83.2</v>
      </c>
      <c r="J237" s="21">
        <f t="shared" ref="J237" si="152">SUM(J228:J236)</f>
        <v>785</v>
      </c>
      <c r="K237" s="27"/>
      <c r="L237" s="21">
        <f t="shared" ref="L237" ca="1" si="153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63" t="s">
        <v>100</v>
      </c>
      <c r="F238" s="51">
        <v>60</v>
      </c>
      <c r="G238" s="51">
        <v>3.1</v>
      </c>
      <c r="H238" s="51">
        <v>3</v>
      </c>
      <c r="I238" s="51">
        <v>27.2</v>
      </c>
      <c r="J238" s="51">
        <v>148</v>
      </c>
      <c r="K238" s="52" t="s">
        <v>133</v>
      </c>
      <c r="L238" s="51"/>
    </row>
    <row r="239" spans="1:12" ht="15" x14ac:dyDescent="0.25">
      <c r="A239" s="25"/>
      <c r="B239" s="16"/>
      <c r="C239" s="11"/>
      <c r="D239" s="12" t="s">
        <v>31</v>
      </c>
      <c r="E239" s="63" t="s">
        <v>101</v>
      </c>
      <c r="F239" s="51">
        <v>200</v>
      </c>
      <c r="G239" s="51">
        <v>0.68</v>
      </c>
      <c r="H239" s="51">
        <v>0.28000000000000003</v>
      </c>
      <c r="I239" s="51">
        <v>20</v>
      </c>
      <c r="J239" s="51">
        <v>133</v>
      </c>
      <c r="K239" s="52" t="s">
        <v>164</v>
      </c>
      <c r="L239" s="51"/>
    </row>
    <row r="240" spans="1:12" ht="15" x14ac:dyDescent="0.25">
      <c r="A240" s="25"/>
      <c r="B240" s="16"/>
      <c r="C240" s="11"/>
      <c r="D240" s="6" t="s">
        <v>24</v>
      </c>
      <c r="E240" s="63" t="s">
        <v>137</v>
      </c>
      <c r="F240" s="51">
        <v>100</v>
      </c>
      <c r="G240" s="51">
        <v>0.3</v>
      </c>
      <c r="H240" s="51"/>
      <c r="I240" s="51">
        <v>8.6</v>
      </c>
      <c r="J240" s="51">
        <v>40</v>
      </c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/>
      <c r="G242" s="21">
        <f t="shared" ref="G242" si="154">SUM(G238:G241)</f>
        <v>4.08</v>
      </c>
      <c r="H242" s="21">
        <f t="shared" ref="H242" si="155">SUM(H238:H241)</f>
        <v>3.2800000000000002</v>
      </c>
      <c r="I242" s="21">
        <f t="shared" ref="I242" si="156">SUM(I238:I241)</f>
        <v>55.800000000000004</v>
      </c>
      <c r="J242" s="21">
        <f t="shared" ref="J242" si="157">SUM(J238:J241)</f>
        <v>321</v>
      </c>
      <c r="K242" s="27"/>
      <c r="L242" s="21">
        <f t="shared" ref="L242" ca="1" si="158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59">SUM(G243:G248)</f>
        <v>0</v>
      </c>
      <c r="H249" s="21">
        <f t="shared" ref="H249" si="160">SUM(H243:H248)</f>
        <v>0</v>
      </c>
      <c r="I249" s="21">
        <f t="shared" ref="I249" si="161">SUM(I243:I248)</f>
        <v>0</v>
      </c>
      <c r="J249" s="21">
        <f t="shared" ref="J249" si="162">SUM(J243:J248)</f>
        <v>0</v>
      </c>
      <c r="K249" s="27"/>
      <c r="L249" s="21">
        <f t="shared" ref="L249" ca="1" si="163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4">SUM(G250:G255)</f>
        <v>0</v>
      </c>
      <c r="H256" s="21">
        <f t="shared" ref="H256" si="165">SUM(H250:H255)</f>
        <v>0</v>
      </c>
      <c r="I256" s="21">
        <f t="shared" ref="I256" si="166">SUM(I250:I255)</f>
        <v>0</v>
      </c>
      <c r="J256" s="21">
        <f t="shared" ref="J256" si="167">SUM(J250:J255)</f>
        <v>0</v>
      </c>
      <c r="K256" s="27"/>
      <c r="L256" s="21">
        <f t="shared" ref="L256" ca="1" si="168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73" t="s">
        <v>4</v>
      </c>
      <c r="D257" s="74"/>
      <c r="E257" s="33"/>
      <c r="F257" s="34"/>
      <c r="G257" s="34">
        <f t="shared" ref="G257" si="169">G223+G227+G237+G242+G249+G256</f>
        <v>48.83</v>
      </c>
      <c r="H257" s="34">
        <f t="shared" ref="H257" si="170">H223+H227+H237+H242+H249+H256</f>
        <v>55.110000000000007</v>
      </c>
      <c r="I257" s="34">
        <f t="shared" ref="I257" si="171">I223+I227+I237+I242+I249+I256</f>
        <v>236.06</v>
      </c>
      <c r="J257" s="34">
        <f t="shared" ref="J257" si="172">J223+J227+J237+J242+J249+J256</f>
        <v>1798</v>
      </c>
      <c r="K257" s="35"/>
      <c r="L257" s="34">
        <f t="shared" ref="L257" ca="1" si="173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64" t="s">
        <v>117</v>
      </c>
      <c r="F258" s="65">
        <v>240</v>
      </c>
      <c r="G258" s="48">
        <v>11.13</v>
      </c>
      <c r="H258" s="48">
        <v>8.5399999999999991</v>
      </c>
      <c r="I258" s="48">
        <v>19.3</v>
      </c>
      <c r="J258" s="48">
        <v>282</v>
      </c>
      <c r="K258" s="69" t="s">
        <v>119</v>
      </c>
      <c r="L258" s="48"/>
    </row>
    <row r="259" spans="1:12" ht="15" x14ac:dyDescent="0.25">
      <c r="A259" s="25"/>
      <c r="B259" s="16"/>
      <c r="C259" s="11"/>
      <c r="D259" s="67"/>
      <c r="E259" s="63" t="s">
        <v>67</v>
      </c>
      <c r="F259" s="51">
        <v>10</v>
      </c>
      <c r="G259" s="51">
        <v>2.2999999999999998</v>
      </c>
      <c r="H259" s="51">
        <v>3.9</v>
      </c>
      <c r="I259" s="51">
        <v>0</v>
      </c>
      <c r="J259" s="51">
        <v>36</v>
      </c>
      <c r="K259" s="68" t="s">
        <v>102</v>
      </c>
      <c r="L259" s="51"/>
    </row>
    <row r="260" spans="1:12" ht="15" x14ac:dyDescent="0.25">
      <c r="A260" s="25"/>
      <c r="B260" s="16"/>
      <c r="C260" s="11"/>
      <c r="D260" s="7" t="s">
        <v>22</v>
      </c>
      <c r="E260" s="63" t="s">
        <v>45</v>
      </c>
      <c r="F260" s="51">
        <v>200</v>
      </c>
      <c r="G260" s="51">
        <v>0.26</v>
      </c>
      <c r="H260" s="51">
        <v>0.06</v>
      </c>
      <c r="I260" s="51">
        <v>15.22</v>
      </c>
      <c r="J260" s="51">
        <v>59</v>
      </c>
      <c r="K260" s="68" t="s">
        <v>80</v>
      </c>
      <c r="L260" s="51"/>
    </row>
    <row r="261" spans="1:12" ht="15" x14ac:dyDescent="0.25">
      <c r="A261" s="25"/>
      <c r="B261" s="16"/>
      <c r="C261" s="11"/>
      <c r="D261" s="7" t="s">
        <v>23</v>
      </c>
      <c r="E261" s="63" t="s">
        <v>47</v>
      </c>
      <c r="F261" s="51">
        <v>50</v>
      </c>
      <c r="G261" s="51">
        <v>3.95</v>
      </c>
      <c r="H261" s="51">
        <v>0.5</v>
      </c>
      <c r="I261" s="51">
        <v>24</v>
      </c>
      <c r="J261" s="51">
        <v>117</v>
      </c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/>
      <c r="G265" s="21">
        <f t="shared" ref="G265" si="174">SUM(G258:G264)</f>
        <v>17.64</v>
      </c>
      <c r="H265" s="21">
        <f t="shared" ref="H265" si="175">SUM(H258:H264)</f>
        <v>13</v>
      </c>
      <c r="I265" s="21">
        <f t="shared" ref="I265" si="176">SUM(I258:I264)</f>
        <v>58.52</v>
      </c>
      <c r="J265" s="21">
        <f t="shared" ref="J265" si="177">SUM(J258:J264)</f>
        <v>494</v>
      </c>
      <c r="K265" s="27"/>
      <c r="L265" s="21">
        <f t="shared" si="143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78">SUM(G266:G268)</f>
        <v>0</v>
      </c>
      <c r="H269" s="21">
        <f t="shared" ref="H269" si="179">SUM(H266:H268)</f>
        <v>0</v>
      </c>
      <c r="I269" s="21">
        <f t="shared" ref="I269" si="180">SUM(I266:I268)</f>
        <v>0</v>
      </c>
      <c r="J269" s="21">
        <f t="shared" ref="J269" si="181">SUM(J266:J268)</f>
        <v>0</v>
      </c>
      <c r="K269" s="27"/>
      <c r="L269" s="21">
        <f t="shared" ref="L269" ca="1" si="182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63" t="s">
        <v>84</v>
      </c>
      <c r="F270" s="51">
        <v>60</v>
      </c>
      <c r="G270" s="51">
        <v>0.93</v>
      </c>
      <c r="H270" s="51">
        <v>3.05</v>
      </c>
      <c r="I270" s="51">
        <v>5.65</v>
      </c>
      <c r="J270" s="51">
        <v>61</v>
      </c>
      <c r="K270" s="68" t="s">
        <v>89</v>
      </c>
      <c r="L270" s="51"/>
    </row>
    <row r="271" spans="1:12" ht="15" x14ac:dyDescent="0.25">
      <c r="A271" s="25"/>
      <c r="B271" s="16"/>
      <c r="C271" s="11"/>
      <c r="D271" s="7" t="s">
        <v>28</v>
      </c>
      <c r="E271" s="63" t="s">
        <v>49</v>
      </c>
      <c r="F271" s="66" t="s">
        <v>50</v>
      </c>
      <c r="G271" s="51">
        <v>6.44</v>
      </c>
      <c r="H271" s="51">
        <v>9.6199999999999992</v>
      </c>
      <c r="I271" s="51">
        <v>12.32</v>
      </c>
      <c r="J271" s="51">
        <v>123</v>
      </c>
      <c r="K271" s="68" t="s">
        <v>138</v>
      </c>
      <c r="L271" s="51"/>
    </row>
    <row r="272" spans="1:12" ht="15" x14ac:dyDescent="0.25">
      <c r="A272" s="25"/>
      <c r="B272" s="16"/>
      <c r="C272" s="11"/>
      <c r="D272" s="7" t="s">
        <v>29</v>
      </c>
      <c r="E272" s="63" t="s">
        <v>105</v>
      </c>
      <c r="F272" s="51">
        <v>90</v>
      </c>
      <c r="G272" s="51">
        <v>12</v>
      </c>
      <c r="H272" s="51">
        <v>18.82</v>
      </c>
      <c r="I272" s="51">
        <v>2.0299999999999998</v>
      </c>
      <c r="J272" s="51">
        <v>131</v>
      </c>
      <c r="K272" s="68" t="s">
        <v>139</v>
      </c>
      <c r="L272" s="51"/>
    </row>
    <row r="273" spans="1:12" ht="15" x14ac:dyDescent="0.25">
      <c r="A273" s="25"/>
      <c r="B273" s="16"/>
      <c r="C273" s="11"/>
      <c r="D273" s="7" t="s">
        <v>30</v>
      </c>
      <c r="E273" s="63" t="s">
        <v>106</v>
      </c>
      <c r="F273" s="51">
        <v>150</v>
      </c>
      <c r="G273" s="51">
        <v>5.32</v>
      </c>
      <c r="H273" s="51">
        <v>4.8899999999999997</v>
      </c>
      <c r="I273" s="51">
        <v>29</v>
      </c>
      <c r="J273" s="51">
        <v>211</v>
      </c>
      <c r="K273" s="68" t="s">
        <v>108</v>
      </c>
      <c r="L273" s="51"/>
    </row>
    <row r="274" spans="1:12" ht="15" x14ac:dyDescent="0.25">
      <c r="A274" s="25"/>
      <c r="B274" s="16"/>
      <c r="C274" s="11"/>
      <c r="D274" s="7" t="s">
        <v>31</v>
      </c>
      <c r="E274" s="63" t="s">
        <v>52</v>
      </c>
      <c r="F274" s="51">
        <v>200</v>
      </c>
      <c r="G274" s="51">
        <v>0.45</v>
      </c>
      <c r="H274" s="51">
        <v>0.1</v>
      </c>
      <c r="I274" s="51">
        <v>24</v>
      </c>
      <c r="J274" s="51">
        <v>141</v>
      </c>
      <c r="K274" s="68" t="s">
        <v>53</v>
      </c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63" t="s">
        <v>57</v>
      </c>
      <c r="F276" s="51">
        <v>60</v>
      </c>
      <c r="G276" s="51">
        <v>2.82</v>
      </c>
      <c r="H276" s="51">
        <v>0.6</v>
      </c>
      <c r="I276" s="51">
        <v>24.6</v>
      </c>
      <c r="J276" s="51">
        <v>126</v>
      </c>
      <c r="K276" s="52"/>
      <c r="L276" s="51"/>
    </row>
    <row r="277" spans="1:12" ht="15" x14ac:dyDescent="0.25">
      <c r="A277" s="25"/>
      <c r="B277" s="16"/>
      <c r="C277" s="11"/>
      <c r="D277" s="6" t="s">
        <v>24</v>
      </c>
      <c r="E277" s="50" t="s">
        <v>137</v>
      </c>
      <c r="F277" s="51">
        <v>100</v>
      </c>
      <c r="G277" s="51">
        <v>0.3</v>
      </c>
      <c r="H277" s="51"/>
      <c r="I277" s="51">
        <v>8.6</v>
      </c>
      <c r="J277" s="51">
        <v>40</v>
      </c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/>
      <c r="G279" s="21">
        <f t="shared" ref="G279" si="183">SUM(G270:G278)</f>
        <v>28.26</v>
      </c>
      <c r="H279" s="21">
        <f t="shared" ref="H279" si="184">SUM(H270:H278)</f>
        <v>37.08</v>
      </c>
      <c r="I279" s="21">
        <f t="shared" ref="I279" si="185">SUM(I270:I278)</f>
        <v>106.19999999999999</v>
      </c>
      <c r="J279" s="21">
        <f t="shared" ref="J279" si="186">SUM(J270:J278)</f>
        <v>833</v>
      </c>
      <c r="K279" s="27"/>
      <c r="L279" s="21">
        <f t="shared" ref="L279" ca="1" si="187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63" t="s">
        <v>109</v>
      </c>
      <c r="F280" s="51">
        <v>60</v>
      </c>
      <c r="G280" s="51">
        <v>4.3</v>
      </c>
      <c r="H280" s="51">
        <v>2.81</v>
      </c>
      <c r="I280" s="51">
        <v>36.4</v>
      </c>
      <c r="J280" s="51">
        <v>177</v>
      </c>
      <c r="K280" s="68" t="s">
        <v>110</v>
      </c>
      <c r="L280" s="51"/>
    </row>
    <row r="281" spans="1:12" ht="15" x14ac:dyDescent="0.25">
      <c r="A281" s="25"/>
      <c r="B281" s="16"/>
      <c r="C281" s="11"/>
      <c r="D281" s="12" t="s">
        <v>31</v>
      </c>
      <c r="E281" s="63" t="s">
        <v>59</v>
      </c>
      <c r="F281" s="51">
        <v>200</v>
      </c>
      <c r="G281" s="51">
        <v>1.4</v>
      </c>
      <c r="H281" s="51">
        <v>0.2</v>
      </c>
      <c r="I281" s="51">
        <v>20.2</v>
      </c>
      <c r="J281" s="51">
        <v>120</v>
      </c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/>
      <c r="G284" s="21">
        <f t="shared" ref="G284" si="188">SUM(G280:G283)</f>
        <v>5.6999999999999993</v>
      </c>
      <c r="H284" s="21">
        <f t="shared" ref="H284" si="189">SUM(H280:H283)</f>
        <v>3.0100000000000002</v>
      </c>
      <c r="I284" s="21">
        <f t="shared" ref="I284" si="190">SUM(I280:I283)</f>
        <v>56.599999999999994</v>
      </c>
      <c r="J284" s="21">
        <f t="shared" ref="J284" si="191">SUM(J280:J283)</f>
        <v>297</v>
      </c>
      <c r="K284" s="27"/>
      <c r="L284" s="21">
        <f t="shared" ref="L284" ca="1" si="192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3">SUM(G285:G290)</f>
        <v>0</v>
      </c>
      <c r="H291" s="21">
        <f t="shared" ref="H291" si="194">SUM(H285:H290)</f>
        <v>0</v>
      </c>
      <c r="I291" s="21">
        <f t="shared" ref="I291" si="195">SUM(I285:I290)</f>
        <v>0</v>
      </c>
      <c r="J291" s="21">
        <f t="shared" ref="J291" si="196">SUM(J285:J290)</f>
        <v>0</v>
      </c>
      <c r="K291" s="27"/>
      <c r="L291" s="21">
        <f t="shared" ref="L291" ca="1" si="197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98">SUM(G292:G297)</f>
        <v>0</v>
      </c>
      <c r="H298" s="21">
        <f t="shared" ref="H298" si="199">SUM(H292:H297)</f>
        <v>0</v>
      </c>
      <c r="I298" s="21">
        <f t="shared" ref="I298" si="200">SUM(I292:I297)</f>
        <v>0</v>
      </c>
      <c r="J298" s="21">
        <f t="shared" ref="J298" si="201">SUM(J292:J297)</f>
        <v>0</v>
      </c>
      <c r="K298" s="27"/>
      <c r="L298" s="21">
        <f t="shared" ref="L298" ca="1" si="202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73" t="s">
        <v>4</v>
      </c>
      <c r="D299" s="74"/>
      <c r="E299" s="33"/>
      <c r="F299" s="34"/>
      <c r="G299" s="34">
        <f t="shared" ref="G299" si="203">G265+G269+G279+G284+G291+G298</f>
        <v>51.600000000000009</v>
      </c>
      <c r="H299" s="34">
        <f t="shared" ref="H299" si="204">H265+H269+H279+H284+H291+H298</f>
        <v>53.089999999999996</v>
      </c>
      <c r="I299" s="34">
        <f t="shared" ref="I299" si="205">I265+I269+I279+I284+I291+I298</f>
        <v>221.32</v>
      </c>
      <c r="J299" s="34">
        <f t="shared" ref="J299" si="206">J265+J269+J279+J284+J291+J298</f>
        <v>1624</v>
      </c>
      <c r="K299" s="35"/>
      <c r="L299" s="34">
        <f t="shared" ref="L299" ca="1" si="207">L265+L269+L279+L284+L291+L298</f>
        <v>0</v>
      </c>
    </row>
    <row r="300" spans="1:12" ht="15" x14ac:dyDescent="0.25">
      <c r="A300" s="22">
        <v>2</v>
      </c>
      <c r="B300" s="23">
        <v>8</v>
      </c>
      <c r="C300" s="24" t="s">
        <v>20</v>
      </c>
      <c r="D300" s="5" t="s">
        <v>21</v>
      </c>
      <c r="E300" s="47" t="s">
        <v>165</v>
      </c>
      <c r="F300" s="48">
        <v>240</v>
      </c>
      <c r="G300" s="48">
        <v>15.5</v>
      </c>
      <c r="H300" s="48">
        <v>11.9</v>
      </c>
      <c r="I300" s="48">
        <v>35</v>
      </c>
      <c r="J300" s="48">
        <v>290</v>
      </c>
      <c r="K300" s="49" t="s">
        <v>81</v>
      </c>
      <c r="L300" s="48"/>
    </row>
    <row r="301" spans="1:12" ht="15" x14ac:dyDescent="0.25">
      <c r="A301" s="25"/>
      <c r="B301" s="16"/>
      <c r="C301" s="11"/>
      <c r="D301" s="6"/>
      <c r="E301" s="50" t="s">
        <v>166</v>
      </c>
      <c r="F301" s="51">
        <v>10</v>
      </c>
      <c r="G301" s="51">
        <v>0.05</v>
      </c>
      <c r="H301" s="51">
        <v>8.25</v>
      </c>
      <c r="I301" s="51">
        <v>0.08</v>
      </c>
      <c r="J301" s="51">
        <v>75</v>
      </c>
      <c r="K301" s="52" t="s">
        <v>102</v>
      </c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60</v>
      </c>
      <c r="F302" s="51">
        <v>200</v>
      </c>
      <c r="G302" s="51">
        <v>2.5</v>
      </c>
      <c r="H302" s="51">
        <v>3.6</v>
      </c>
      <c r="I302" s="51">
        <v>18.7</v>
      </c>
      <c r="J302" s="51">
        <v>152</v>
      </c>
      <c r="K302" s="52" t="s">
        <v>92</v>
      </c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47</v>
      </c>
      <c r="F303" s="51">
        <v>50</v>
      </c>
      <c r="G303" s="51">
        <v>3.95</v>
      </c>
      <c r="H303" s="51">
        <v>0.5</v>
      </c>
      <c r="I303" s="51">
        <v>24</v>
      </c>
      <c r="J303" s="51">
        <v>117</v>
      </c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/>
      <c r="G307" s="21">
        <f t="shared" ref="G307" si="208">SUM(G300:G306)</f>
        <v>22</v>
      </c>
      <c r="H307" s="21">
        <f t="shared" ref="H307" si="209">SUM(H300:H306)</f>
        <v>24.25</v>
      </c>
      <c r="I307" s="21">
        <f t="shared" ref="I307" si="210">SUM(I300:I306)</f>
        <v>77.78</v>
      </c>
      <c r="J307" s="21">
        <f t="shared" ref="J307" si="211">SUM(J300:J306)</f>
        <v>634</v>
      </c>
      <c r="K307" s="27"/>
      <c r="L307" s="21">
        <f t="shared" ref="L307:L349" si="212">SUM(L300:L306)</f>
        <v>0</v>
      </c>
    </row>
    <row r="308" spans="1:12" ht="15" x14ac:dyDescent="0.25">
      <c r="A308" s="28">
        <f>A300</f>
        <v>2</v>
      </c>
      <c r="B308" s="14">
        <f>B300</f>
        <v>8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3">SUM(G308:G310)</f>
        <v>0</v>
      </c>
      <c r="H311" s="21">
        <f t="shared" ref="H311" si="214">SUM(H308:H310)</f>
        <v>0</v>
      </c>
      <c r="I311" s="21">
        <f t="shared" ref="I311" si="215">SUM(I308:I310)</f>
        <v>0</v>
      </c>
      <c r="J311" s="21">
        <f t="shared" ref="J311" si="216">SUM(J308:J310)</f>
        <v>0</v>
      </c>
      <c r="K311" s="27"/>
      <c r="L311" s="21">
        <f t="shared" ref="L311" ca="1" si="217">SUM(L308:L316)</f>
        <v>0</v>
      </c>
    </row>
    <row r="312" spans="1:12" ht="15" x14ac:dyDescent="0.25">
      <c r="A312" s="28">
        <f>A300</f>
        <v>2</v>
      </c>
      <c r="B312" s="14">
        <f>B300</f>
        <v>8</v>
      </c>
      <c r="C312" s="10" t="s">
        <v>26</v>
      </c>
      <c r="D312" s="7" t="s">
        <v>27</v>
      </c>
      <c r="E312" s="50" t="s">
        <v>61</v>
      </c>
      <c r="F312" s="51">
        <v>60</v>
      </c>
      <c r="G312" s="51">
        <v>0.5</v>
      </c>
      <c r="H312" s="51">
        <v>0.06</v>
      </c>
      <c r="I312" s="51">
        <v>1.1399999999999999</v>
      </c>
      <c r="J312" s="51">
        <v>7</v>
      </c>
      <c r="K312" s="52" t="s">
        <v>121</v>
      </c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62</v>
      </c>
      <c r="F313" s="51" t="s">
        <v>63</v>
      </c>
      <c r="G313" s="51">
        <v>2.31</v>
      </c>
      <c r="H313" s="51">
        <v>5.0999999999999996</v>
      </c>
      <c r="I313" s="51">
        <v>7.33</v>
      </c>
      <c r="J313" s="51">
        <v>94</v>
      </c>
      <c r="K313" s="52" t="s">
        <v>150</v>
      </c>
      <c r="L313" s="51"/>
    </row>
    <row r="314" spans="1:12" ht="15" x14ac:dyDescent="0.25">
      <c r="A314" s="25"/>
      <c r="B314" s="16"/>
      <c r="C314" s="11"/>
      <c r="D314" s="7" t="s">
        <v>29</v>
      </c>
      <c r="E314" s="50" t="s">
        <v>167</v>
      </c>
      <c r="F314" s="51">
        <v>90</v>
      </c>
      <c r="G314" s="51">
        <v>19.71</v>
      </c>
      <c r="H314" s="51">
        <v>9.7200000000000006</v>
      </c>
      <c r="I314" s="51">
        <v>2.9</v>
      </c>
      <c r="J314" s="51">
        <v>218</v>
      </c>
      <c r="K314" s="52" t="s">
        <v>169</v>
      </c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168</v>
      </c>
      <c r="F315" s="51">
        <v>150</v>
      </c>
      <c r="G315" s="51">
        <v>3.81</v>
      </c>
      <c r="H315" s="51">
        <v>16</v>
      </c>
      <c r="I315" s="51">
        <v>27</v>
      </c>
      <c r="J315" s="51">
        <v>228</v>
      </c>
      <c r="K315" s="52" t="s">
        <v>170</v>
      </c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87</v>
      </c>
      <c r="F316" s="51">
        <v>200</v>
      </c>
      <c r="G316" s="51">
        <v>0.1</v>
      </c>
      <c r="H316" s="51">
        <v>0</v>
      </c>
      <c r="I316" s="51">
        <v>26.4</v>
      </c>
      <c r="J316" s="51">
        <v>102</v>
      </c>
      <c r="K316" s="52" t="s">
        <v>53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 t="s">
        <v>57</v>
      </c>
      <c r="F318" s="51">
        <v>60</v>
      </c>
      <c r="G318" s="51">
        <v>2.82</v>
      </c>
      <c r="H318" s="51">
        <v>0.6</v>
      </c>
      <c r="I318" s="51">
        <v>24.6</v>
      </c>
      <c r="J318" s="51">
        <v>126</v>
      </c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/>
      <c r="G321" s="21">
        <f t="shared" ref="G321" si="218">SUM(G312:G320)</f>
        <v>29.25</v>
      </c>
      <c r="H321" s="21">
        <f t="shared" ref="H321" si="219">SUM(H312:H320)</f>
        <v>31.48</v>
      </c>
      <c r="I321" s="21">
        <f t="shared" ref="I321" si="220">SUM(I312:I320)</f>
        <v>89.37</v>
      </c>
      <c r="J321" s="21">
        <f t="shared" ref="J321" si="221">SUM(J312:J320)</f>
        <v>775</v>
      </c>
      <c r="K321" s="27"/>
      <c r="L321" s="21">
        <f t="shared" ref="L321" ca="1" si="222">SUM(L318:L326)</f>
        <v>0</v>
      </c>
    </row>
    <row r="322" spans="1:12" ht="15" x14ac:dyDescent="0.25">
      <c r="A322" s="28">
        <f>A300</f>
        <v>2</v>
      </c>
      <c r="B322" s="14">
        <f>B300</f>
        <v>8</v>
      </c>
      <c r="C322" s="10" t="s">
        <v>34</v>
      </c>
      <c r="D322" s="12" t="s">
        <v>179</v>
      </c>
      <c r="E322" s="50" t="s">
        <v>171</v>
      </c>
      <c r="F322" s="51">
        <v>100</v>
      </c>
      <c r="G322" s="51">
        <v>17.100000000000001</v>
      </c>
      <c r="H322" s="51">
        <v>10.98</v>
      </c>
      <c r="I322" s="51">
        <v>26.5</v>
      </c>
      <c r="J322" s="51">
        <v>244</v>
      </c>
      <c r="K322" s="52" t="s">
        <v>172</v>
      </c>
      <c r="L322" s="51"/>
    </row>
    <row r="323" spans="1:12" ht="15" x14ac:dyDescent="0.25">
      <c r="A323" s="25"/>
      <c r="B323" s="16"/>
      <c r="C323" s="11"/>
      <c r="D323" s="12" t="s">
        <v>31</v>
      </c>
      <c r="E323" s="50" t="s">
        <v>68</v>
      </c>
      <c r="F323" s="51">
        <v>200</v>
      </c>
      <c r="G323" s="51">
        <v>0.2</v>
      </c>
      <c r="H323" s="51">
        <v>0.05</v>
      </c>
      <c r="I323" s="51">
        <v>15.01</v>
      </c>
      <c r="J323" s="51">
        <v>57</v>
      </c>
      <c r="K323" s="52" t="s">
        <v>103</v>
      </c>
      <c r="L323" s="51"/>
    </row>
    <row r="324" spans="1:12" ht="15" x14ac:dyDescent="0.25">
      <c r="A324" s="25"/>
      <c r="B324" s="16"/>
      <c r="C324" s="11"/>
      <c r="D324" s="6" t="s">
        <v>24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/>
      <c r="G326" s="21">
        <f t="shared" ref="G326" si="223">SUM(G322:G325)</f>
        <v>17.3</v>
      </c>
      <c r="H326" s="21">
        <f t="shared" ref="H326" si="224">SUM(H322:H325)</f>
        <v>11.030000000000001</v>
      </c>
      <c r="I326" s="21">
        <f t="shared" ref="I326" si="225">SUM(I322:I325)</f>
        <v>41.51</v>
      </c>
      <c r="J326" s="21">
        <f t="shared" ref="J326" si="226">SUM(J322:J325)</f>
        <v>301</v>
      </c>
      <c r="K326" s="27"/>
      <c r="L326" s="21">
        <f t="shared" ref="L326" ca="1" si="227">SUM(L319:L325)</f>
        <v>0</v>
      </c>
    </row>
    <row r="327" spans="1:12" ht="15" x14ac:dyDescent="0.25">
      <c r="A327" s="28">
        <f>A300</f>
        <v>2</v>
      </c>
      <c r="B327" s="14">
        <f>B300</f>
        <v>8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28">SUM(G327:G332)</f>
        <v>0</v>
      </c>
      <c r="H333" s="21">
        <f t="shared" ref="H333" si="229">SUM(H327:H332)</f>
        <v>0</v>
      </c>
      <c r="I333" s="21">
        <f t="shared" ref="I333" si="230">SUM(I327:I332)</f>
        <v>0</v>
      </c>
      <c r="J333" s="21">
        <f t="shared" ref="J333" si="231">SUM(J327:J332)</f>
        <v>0</v>
      </c>
      <c r="K333" s="27"/>
      <c r="L333" s="21">
        <f t="shared" ref="L333" ca="1" si="232">SUM(L327:L335)</f>
        <v>0</v>
      </c>
    </row>
    <row r="334" spans="1:12" ht="15" x14ac:dyDescent="0.25">
      <c r="A334" s="28">
        <f>A300</f>
        <v>2</v>
      </c>
      <c r="B334" s="14">
        <f>B300</f>
        <v>8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3">SUM(G334:G339)</f>
        <v>0</v>
      </c>
      <c r="H340" s="21">
        <f t="shared" ref="H340" si="234">SUM(H334:H339)</f>
        <v>0</v>
      </c>
      <c r="I340" s="21">
        <f t="shared" ref="I340" si="235">SUM(I334:I339)</f>
        <v>0</v>
      </c>
      <c r="J340" s="21">
        <f t="shared" ref="J340" si="236">SUM(J334:J339)</f>
        <v>0</v>
      </c>
      <c r="K340" s="27"/>
      <c r="L340" s="21">
        <f t="shared" ref="L340" ca="1" si="237">SUM(L334:L342)</f>
        <v>0</v>
      </c>
    </row>
    <row r="341" spans="1:12" ht="15.75" customHeight="1" x14ac:dyDescent="0.2">
      <c r="A341" s="31">
        <f>A300</f>
        <v>2</v>
      </c>
      <c r="B341" s="32">
        <f>B300</f>
        <v>8</v>
      </c>
      <c r="C341" s="73" t="s">
        <v>4</v>
      </c>
      <c r="D341" s="74"/>
      <c r="E341" s="33"/>
      <c r="F341" s="34"/>
      <c r="G341" s="34">
        <f t="shared" ref="G341" si="238">G307+G311+G321+G326+G333+G340</f>
        <v>68.55</v>
      </c>
      <c r="H341" s="34">
        <v>66.760000000000005</v>
      </c>
      <c r="I341" s="34">
        <f t="shared" ref="I341" si="239">I307+I311+I321+I326+I333+I340</f>
        <v>208.66</v>
      </c>
      <c r="J341" s="34">
        <f t="shared" ref="J341" si="240">J307+J311+J321+J326+J333+J340</f>
        <v>1710</v>
      </c>
      <c r="K341" s="35"/>
      <c r="L341" s="34">
        <f t="shared" ref="L341" ca="1" si="241">L307+L311+L321+L326+L333+L340</f>
        <v>0</v>
      </c>
    </row>
    <row r="342" spans="1:12" ht="15" x14ac:dyDescent="0.25">
      <c r="A342" s="15">
        <v>2</v>
      </c>
      <c r="B342" s="16">
        <v>9</v>
      </c>
      <c r="C342" s="24" t="s">
        <v>20</v>
      </c>
      <c r="D342" s="5" t="s">
        <v>21</v>
      </c>
      <c r="E342" s="47" t="s">
        <v>123</v>
      </c>
      <c r="F342" s="48">
        <v>230</v>
      </c>
      <c r="G342" s="48">
        <v>19.899999999999999</v>
      </c>
      <c r="H342" s="48">
        <v>10.5</v>
      </c>
      <c r="I342" s="60">
        <v>23.3</v>
      </c>
      <c r="J342" s="48">
        <v>281</v>
      </c>
      <c r="K342" s="49" t="s">
        <v>81</v>
      </c>
      <c r="L342" s="48"/>
    </row>
    <row r="343" spans="1:12" ht="15" x14ac:dyDescent="0.25">
      <c r="A343" s="15"/>
      <c r="B343" s="16"/>
      <c r="C343" s="11"/>
      <c r="D343" s="6"/>
      <c r="E343" s="50" t="s">
        <v>79</v>
      </c>
      <c r="F343" s="51">
        <v>20</v>
      </c>
      <c r="G343" s="51">
        <v>2.5499999999999998</v>
      </c>
      <c r="H343" s="51">
        <v>2.2999999999999998</v>
      </c>
      <c r="I343" s="51">
        <v>0.15</v>
      </c>
      <c r="J343" s="51">
        <v>32</v>
      </c>
      <c r="K343" s="52" t="s">
        <v>147</v>
      </c>
      <c r="L343" s="51"/>
    </row>
    <row r="344" spans="1:12" ht="15" x14ac:dyDescent="0.25">
      <c r="A344" s="15"/>
      <c r="B344" s="16"/>
      <c r="C344" s="11"/>
      <c r="D344" s="7" t="s">
        <v>22</v>
      </c>
      <c r="E344" s="50" t="s">
        <v>160</v>
      </c>
      <c r="F344" s="51">
        <v>200</v>
      </c>
      <c r="G344" s="51">
        <v>4.9000000000000004</v>
      </c>
      <c r="H344" s="51">
        <v>5</v>
      </c>
      <c r="I344" s="51">
        <v>32.5</v>
      </c>
      <c r="J344" s="51">
        <v>190</v>
      </c>
      <c r="K344" s="52" t="s">
        <v>161</v>
      </c>
      <c r="L344" s="51"/>
    </row>
    <row r="345" spans="1:12" ht="15" x14ac:dyDescent="0.25">
      <c r="A345" s="15"/>
      <c r="B345" s="16"/>
      <c r="C345" s="11"/>
      <c r="D345" s="7" t="s">
        <v>23</v>
      </c>
      <c r="E345" s="50" t="s">
        <v>47</v>
      </c>
      <c r="F345" s="51">
        <v>50</v>
      </c>
      <c r="G345" s="51">
        <v>3.95</v>
      </c>
      <c r="H345" s="51">
        <v>0.5</v>
      </c>
      <c r="I345" s="51">
        <v>24</v>
      </c>
      <c r="J345" s="51">
        <v>117</v>
      </c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/>
      <c r="G349" s="21">
        <f t="shared" ref="G349" si="242">SUM(G342:G348)</f>
        <v>31.3</v>
      </c>
      <c r="H349" s="71">
        <v>18.3</v>
      </c>
      <c r="I349" s="62">
        <v>79.95</v>
      </c>
      <c r="J349" s="21">
        <v>619.5</v>
      </c>
      <c r="K349" s="27"/>
      <c r="L349" s="21">
        <f t="shared" si="212"/>
        <v>0</v>
      </c>
    </row>
    <row r="350" spans="1:12" ht="15" x14ac:dyDescent="0.25">
      <c r="A350" s="14">
        <f>A342</f>
        <v>2</v>
      </c>
      <c r="B350" s="14">
        <f>B342</f>
        <v>9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3">SUM(G350:G352)</f>
        <v>0</v>
      </c>
      <c r="H353" s="21">
        <f t="shared" ref="H353" si="244">SUM(H350:H352)</f>
        <v>0</v>
      </c>
      <c r="I353" s="21">
        <f t="shared" ref="I353" si="245">SUM(I350:I352)</f>
        <v>0</v>
      </c>
      <c r="J353" s="21">
        <f t="shared" ref="J353" si="246">SUM(J350:J352)</f>
        <v>0</v>
      </c>
      <c r="K353" s="27"/>
      <c r="L353" s="21">
        <f t="shared" ref="L353" ca="1" si="247">SUM(L350:L358)</f>
        <v>0</v>
      </c>
    </row>
    <row r="354" spans="1:12" ht="15" x14ac:dyDescent="0.25">
      <c r="A354" s="14">
        <f>A342</f>
        <v>2</v>
      </c>
      <c r="B354" s="14">
        <f>B342</f>
        <v>9</v>
      </c>
      <c r="C354" s="10" t="s">
        <v>26</v>
      </c>
      <c r="D354" s="7" t="s">
        <v>27</v>
      </c>
      <c r="E354" s="50" t="s">
        <v>173</v>
      </c>
      <c r="F354" s="51">
        <v>60</v>
      </c>
      <c r="G354" s="51">
        <v>0.96</v>
      </c>
      <c r="H354" s="51">
        <v>3.04</v>
      </c>
      <c r="I354" s="51">
        <v>4.8</v>
      </c>
      <c r="J354" s="51">
        <v>52</v>
      </c>
      <c r="K354" s="52" t="s">
        <v>157</v>
      </c>
      <c r="L354" s="51"/>
    </row>
    <row r="355" spans="1:12" ht="25.5" x14ac:dyDescent="0.25">
      <c r="A355" s="15"/>
      <c r="B355" s="16"/>
      <c r="C355" s="11"/>
      <c r="D355" s="7" t="s">
        <v>28</v>
      </c>
      <c r="E355" s="70" t="s">
        <v>74</v>
      </c>
      <c r="F355" s="66" t="s">
        <v>63</v>
      </c>
      <c r="G355" s="58">
        <v>4.3</v>
      </c>
      <c r="H355" s="59">
        <v>5.2</v>
      </c>
      <c r="I355" s="58">
        <v>6.2</v>
      </c>
      <c r="J355" s="51">
        <v>84</v>
      </c>
      <c r="K355" s="52" t="s">
        <v>158</v>
      </c>
      <c r="L355" s="51"/>
    </row>
    <row r="356" spans="1:12" ht="15" x14ac:dyDescent="0.25">
      <c r="A356" s="15"/>
      <c r="B356" s="16"/>
      <c r="C356" s="11"/>
      <c r="D356" s="7" t="s">
        <v>29</v>
      </c>
      <c r="E356" s="50" t="s">
        <v>174</v>
      </c>
      <c r="F356" s="51">
        <v>90</v>
      </c>
      <c r="G356" s="51">
        <v>10.64</v>
      </c>
      <c r="H356" s="51">
        <v>28.19</v>
      </c>
      <c r="I356" s="51">
        <v>2.89</v>
      </c>
      <c r="J356" s="51">
        <v>309</v>
      </c>
      <c r="K356" s="68" t="s">
        <v>175</v>
      </c>
      <c r="L356" s="51"/>
    </row>
    <row r="357" spans="1:12" ht="15" x14ac:dyDescent="0.25">
      <c r="A357" s="15"/>
      <c r="B357" s="16"/>
      <c r="C357" s="11"/>
      <c r="D357" s="7" t="s">
        <v>30</v>
      </c>
      <c r="E357" s="50" t="s">
        <v>70</v>
      </c>
      <c r="F357" s="51">
        <v>150</v>
      </c>
      <c r="G357" s="51">
        <v>3.22</v>
      </c>
      <c r="H357" s="51">
        <v>5.56</v>
      </c>
      <c r="I357" s="51">
        <v>22</v>
      </c>
      <c r="J357" s="51">
        <v>155</v>
      </c>
      <c r="K357" s="52" t="s">
        <v>113</v>
      </c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65</v>
      </c>
      <c r="F358" s="51">
        <v>200</v>
      </c>
      <c r="G358" s="51">
        <v>0.14000000000000001</v>
      </c>
      <c r="H358" s="51">
        <v>0.02</v>
      </c>
      <c r="I358" s="51">
        <v>24.43</v>
      </c>
      <c r="J358" s="51">
        <v>96</v>
      </c>
      <c r="K358" s="68" t="s">
        <v>82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 t="s">
        <v>57</v>
      </c>
      <c r="F360" s="51">
        <v>60</v>
      </c>
      <c r="G360" s="51">
        <v>2.82</v>
      </c>
      <c r="H360" s="51">
        <v>0.6</v>
      </c>
      <c r="I360" s="51">
        <v>24.6</v>
      </c>
      <c r="J360" s="51">
        <v>126</v>
      </c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/>
      <c r="G363" s="21">
        <f t="shared" ref="G363" si="248">SUM(G354:G362)</f>
        <v>22.080000000000002</v>
      </c>
      <c r="H363" s="21">
        <f t="shared" ref="H363" si="249">SUM(H354:H362)</f>
        <v>42.610000000000007</v>
      </c>
      <c r="I363" s="21">
        <f t="shared" ref="I363" si="250">SUM(I354:I362)</f>
        <v>84.92</v>
      </c>
      <c r="J363" s="21">
        <f t="shared" ref="J363" si="251">SUM(J354:J362)</f>
        <v>822</v>
      </c>
      <c r="K363" s="27"/>
      <c r="L363" s="21">
        <f t="shared" ref="L363" ca="1" si="252">SUM(L360:L368)</f>
        <v>0</v>
      </c>
    </row>
    <row r="364" spans="1:12" ht="15" x14ac:dyDescent="0.25">
      <c r="A364" s="14">
        <f>A342</f>
        <v>2</v>
      </c>
      <c r="B364" s="14">
        <f>B342</f>
        <v>9</v>
      </c>
      <c r="C364" s="10" t="s">
        <v>34</v>
      </c>
      <c r="D364" s="12" t="s">
        <v>35</v>
      </c>
      <c r="E364" s="50" t="s">
        <v>176</v>
      </c>
      <c r="F364" s="51">
        <v>60</v>
      </c>
      <c r="G364" s="51">
        <v>4.32</v>
      </c>
      <c r="H364" s="51">
        <v>11.34</v>
      </c>
      <c r="I364" s="51">
        <v>23.4</v>
      </c>
      <c r="J364" s="51">
        <v>254</v>
      </c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 t="s">
        <v>177</v>
      </c>
      <c r="F365" s="51">
        <v>200</v>
      </c>
      <c r="G365" s="51">
        <v>0.44</v>
      </c>
      <c r="H365" s="51">
        <v>0</v>
      </c>
      <c r="I365" s="51">
        <v>28.8</v>
      </c>
      <c r="J365" s="51">
        <v>116</v>
      </c>
      <c r="K365" s="68" t="s">
        <v>178</v>
      </c>
      <c r="L365" s="51"/>
    </row>
    <row r="366" spans="1:12" ht="15" x14ac:dyDescent="0.25">
      <c r="A366" s="15"/>
      <c r="B366" s="16"/>
      <c r="C366" s="11"/>
      <c r="D366" s="6" t="s">
        <v>24</v>
      </c>
      <c r="E366" s="50" t="s">
        <v>137</v>
      </c>
      <c r="F366" s="51">
        <v>100</v>
      </c>
      <c r="G366" s="51">
        <v>0.3</v>
      </c>
      <c r="H366" s="51"/>
      <c r="I366" s="51">
        <v>8.6</v>
      </c>
      <c r="J366" s="51">
        <v>40</v>
      </c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/>
      <c r="G368" s="21">
        <f t="shared" ref="G368" si="253">SUM(G364:G367)</f>
        <v>5.0600000000000005</v>
      </c>
      <c r="H368" s="21">
        <f t="shared" ref="H368" si="254">SUM(H364:H367)</f>
        <v>11.34</v>
      </c>
      <c r="I368" s="21">
        <f t="shared" ref="I368" si="255">SUM(I364:I367)</f>
        <v>60.800000000000004</v>
      </c>
      <c r="J368" s="21">
        <f t="shared" ref="J368" si="256">SUM(J364:J367)</f>
        <v>410</v>
      </c>
      <c r="K368" s="27"/>
      <c r="L368" s="21">
        <f t="shared" ref="L368" ca="1" si="257">SUM(L361:L367)</f>
        <v>0</v>
      </c>
    </row>
    <row r="369" spans="1:12" ht="15" x14ac:dyDescent="0.25">
      <c r="A369" s="14">
        <f>A342</f>
        <v>2</v>
      </c>
      <c r="B369" s="14">
        <f>B342</f>
        <v>9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58">SUM(G369:G374)</f>
        <v>0</v>
      </c>
      <c r="H375" s="21">
        <f t="shared" ref="H375" si="259">SUM(H369:H374)</f>
        <v>0</v>
      </c>
      <c r="I375" s="21">
        <f t="shared" ref="I375" si="260">SUM(I369:I374)</f>
        <v>0</v>
      </c>
      <c r="J375" s="21">
        <f t="shared" ref="J375" si="261">SUM(J369:J374)</f>
        <v>0</v>
      </c>
      <c r="K375" s="27"/>
      <c r="L375" s="21">
        <f t="shared" ref="L375" ca="1" si="262">SUM(L369:L377)</f>
        <v>0</v>
      </c>
    </row>
    <row r="376" spans="1:12" ht="15" x14ac:dyDescent="0.25">
      <c r="A376" s="14">
        <f>A342</f>
        <v>2</v>
      </c>
      <c r="B376" s="14">
        <f>B342</f>
        <v>9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3">SUM(G376:G381)</f>
        <v>0</v>
      </c>
      <c r="H382" s="21">
        <f t="shared" ref="H382" si="264">SUM(H376:H381)</f>
        <v>0</v>
      </c>
      <c r="I382" s="21">
        <f t="shared" ref="I382" si="265">SUM(I376:I381)</f>
        <v>0</v>
      </c>
      <c r="J382" s="21">
        <f t="shared" ref="J382" si="266">SUM(J376:J381)</f>
        <v>0</v>
      </c>
      <c r="K382" s="27"/>
      <c r="L382" s="21">
        <f t="shared" ref="L382" ca="1" si="267">SUM(L376:L384)</f>
        <v>0</v>
      </c>
    </row>
    <row r="383" spans="1:12" ht="15.75" customHeight="1" x14ac:dyDescent="0.2">
      <c r="A383" s="36">
        <f>A342</f>
        <v>2</v>
      </c>
      <c r="B383" s="36">
        <f>B342</f>
        <v>9</v>
      </c>
      <c r="C383" s="73" t="s">
        <v>4</v>
      </c>
      <c r="D383" s="74"/>
      <c r="E383" s="33"/>
      <c r="F383" s="34"/>
      <c r="G383" s="34">
        <f t="shared" ref="G383" si="268">G349+G353+G363+G368+G375+G382</f>
        <v>58.440000000000005</v>
      </c>
      <c r="H383" s="34">
        <f t="shared" ref="H383" si="269">H349+H353+H363+H368+H375+H382</f>
        <v>72.250000000000014</v>
      </c>
      <c r="I383" s="34">
        <f t="shared" ref="I383" si="270">I349+I353+I363+I368+I375+I382</f>
        <v>225.67000000000002</v>
      </c>
      <c r="J383" s="34">
        <v>1852</v>
      </c>
      <c r="K383" s="35"/>
      <c r="L383" s="34">
        <f t="shared" ref="L383" ca="1" si="271">L349+L353+L363+L368+L375+L382</f>
        <v>0</v>
      </c>
    </row>
    <row r="384" spans="1:12" ht="15" x14ac:dyDescent="0.25">
      <c r="A384" s="22">
        <v>2</v>
      </c>
      <c r="B384" s="23">
        <v>10</v>
      </c>
      <c r="C384" s="24" t="s">
        <v>20</v>
      </c>
      <c r="D384" s="5" t="s">
        <v>21</v>
      </c>
      <c r="E384" s="47" t="s">
        <v>141</v>
      </c>
      <c r="F384" s="65">
        <v>240</v>
      </c>
      <c r="G384" s="48">
        <v>10.08</v>
      </c>
      <c r="H384" s="48">
        <v>9</v>
      </c>
      <c r="I384" s="48">
        <v>20.8</v>
      </c>
      <c r="J384" s="48">
        <v>321</v>
      </c>
      <c r="K384" s="69" t="s">
        <v>81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 t="s">
        <v>45</v>
      </c>
      <c r="F386" s="51">
        <v>200</v>
      </c>
      <c r="G386" s="51">
        <v>0.26</v>
      </c>
      <c r="H386" s="51">
        <v>0.06</v>
      </c>
      <c r="I386" s="51">
        <v>15.22</v>
      </c>
      <c r="J386" s="51">
        <v>59</v>
      </c>
      <c r="K386" s="68" t="s">
        <v>80</v>
      </c>
      <c r="L386" s="51"/>
    </row>
    <row r="387" spans="1:12" ht="15" x14ac:dyDescent="0.25">
      <c r="A387" s="25"/>
      <c r="B387" s="16"/>
      <c r="C387" s="11"/>
      <c r="D387" s="7" t="s">
        <v>23</v>
      </c>
      <c r="E387" s="50" t="s">
        <v>47</v>
      </c>
      <c r="F387" s="51">
        <v>50</v>
      </c>
      <c r="G387" s="51">
        <v>3.95</v>
      </c>
      <c r="H387" s="51">
        <v>0.5</v>
      </c>
      <c r="I387" s="51">
        <v>24</v>
      </c>
      <c r="J387" s="51">
        <v>117</v>
      </c>
      <c r="K387" s="52"/>
      <c r="L387" s="51"/>
    </row>
    <row r="388" spans="1:12" ht="15" x14ac:dyDescent="0.25">
      <c r="A388" s="25"/>
      <c r="B388" s="16"/>
      <c r="C388" s="11"/>
      <c r="D388" s="7" t="s">
        <v>179</v>
      </c>
      <c r="E388" s="50" t="s">
        <v>146</v>
      </c>
      <c r="F388" s="51">
        <v>33</v>
      </c>
      <c r="G388" s="51">
        <v>1.65</v>
      </c>
      <c r="H388" s="51">
        <v>1.32</v>
      </c>
      <c r="I388" s="51">
        <v>24.42</v>
      </c>
      <c r="J388" s="51">
        <v>122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/>
      <c r="G391" s="21">
        <f t="shared" ref="G391" si="272">SUM(G384:G390)</f>
        <v>15.94</v>
      </c>
      <c r="H391" s="21">
        <f t="shared" ref="H391" si="273">SUM(H384:H390)</f>
        <v>10.88</v>
      </c>
      <c r="I391" s="21">
        <f t="shared" ref="I391" si="274">SUM(I384:I390)</f>
        <v>84.44</v>
      </c>
      <c r="J391" s="21">
        <f t="shared" ref="J391" si="275">SUM(J384:J390)</f>
        <v>619</v>
      </c>
      <c r="K391" s="27"/>
      <c r="L391" s="21">
        <f t="shared" ref="L391:L433" si="276">SUM(L384:L390)</f>
        <v>0</v>
      </c>
    </row>
    <row r="392" spans="1:12" ht="15" x14ac:dyDescent="0.25">
      <c r="A392" s="28">
        <f>A384</f>
        <v>2</v>
      </c>
      <c r="B392" s="14">
        <f>B384</f>
        <v>10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77">SUM(G392:G394)</f>
        <v>0</v>
      </c>
      <c r="H395" s="21">
        <f t="shared" ref="H395" si="278">SUM(H392:H394)</f>
        <v>0</v>
      </c>
      <c r="I395" s="21">
        <f t="shared" ref="I395" si="279">SUM(I392:I394)</f>
        <v>0</v>
      </c>
      <c r="J395" s="21">
        <f t="shared" ref="J395" si="280">SUM(J392:J394)</f>
        <v>0</v>
      </c>
      <c r="K395" s="27"/>
      <c r="L395" s="21">
        <f t="shared" ref="L395" ca="1" si="281">SUM(L392:L400)</f>
        <v>0</v>
      </c>
    </row>
    <row r="396" spans="1:12" ht="15" x14ac:dyDescent="0.25">
      <c r="A396" s="28">
        <f>A384</f>
        <v>2</v>
      </c>
      <c r="B396" s="14">
        <f>B384</f>
        <v>10</v>
      </c>
      <c r="C396" s="10" t="s">
        <v>26</v>
      </c>
      <c r="D396" s="7" t="s">
        <v>27</v>
      </c>
      <c r="E396" s="50" t="s">
        <v>148</v>
      </c>
      <c r="F396" s="51">
        <v>60</v>
      </c>
      <c r="G396" s="51">
        <v>0.84</v>
      </c>
      <c r="H396" s="51">
        <v>3.1</v>
      </c>
      <c r="I396" s="51">
        <v>5.34</v>
      </c>
      <c r="J396" s="51">
        <v>53</v>
      </c>
      <c r="K396" s="68" t="s">
        <v>53</v>
      </c>
      <c r="L396" s="51"/>
    </row>
    <row r="397" spans="1:12" ht="15" x14ac:dyDescent="0.25">
      <c r="A397" s="25"/>
      <c r="B397" s="16"/>
      <c r="C397" s="11"/>
      <c r="D397" s="7" t="s">
        <v>28</v>
      </c>
      <c r="E397" s="50" t="s">
        <v>126</v>
      </c>
      <c r="F397" s="66" t="s">
        <v>180</v>
      </c>
      <c r="G397" s="51">
        <v>5</v>
      </c>
      <c r="H397" s="51">
        <v>2.8</v>
      </c>
      <c r="I397" s="51">
        <v>6.3</v>
      </c>
      <c r="J397" s="51">
        <v>107</v>
      </c>
      <c r="K397" s="68" t="s">
        <v>181</v>
      </c>
      <c r="L397" s="51"/>
    </row>
    <row r="398" spans="1:12" ht="15" x14ac:dyDescent="0.25">
      <c r="A398" s="25"/>
      <c r="B398" s="16"/>
      <c r="C398" s="11"/>
      <c r="D398" s="7" t="s">
        <v>29</v>
      </c>
      <c r="E398" s="50" t="s">
        <v>127</v>
      </c>
      <c r="F398" s="51">
        <v>90</v>
      </c>
      <c r="G398" s="51">
        <v>11.1</v>
      </c>
      <c r="H398" s="51">
        <v>12.5</v>
      </c>
      <c r="I398" s="51">
        <v>2.76</v>
      </c>
      <c r="J398" s="51">
        <v>171</v>
      </c>
      <c r="K398" s="68" t="s">
        <v>53</v>
      </c>
      <c r="L398" s="51"/>
    </row>
    <row r="399" spans="1:12" ht="15" x14ac:dyDescent="0.25">
      <c r="A399" s="25"/>
      <c r="B399" s="16"/>
      <c r="C399" s="11"/>
      <c r="D399" s="7" t="s">
        <v>30</v>
      </c>
      <c r="E399" s="50" t="s">
        <v>64</v>
      </c>
      <c r="F399" s="51">
        <v>150</v>
      </c>
      <c r="G399" s="51">
        <v>8.76</v>
      </c>
      <c r="H399" s="51">
        <v>6.62</v>
      </c>
      <c r="I399" s="51">
        <v>30.1</v>
      </c>
      <c r="J399" s="51">
        <v>271</v>
      </c>
      <c r="K399" s="68" t="s">
        <v>115</v>
      </c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151</v>
      </c>
      <c r="F400" s="51">
        <v>200</v>
      </c>
      <c r="G400" s="51">
        <v>0.1</v>
      </c>
      <c r="H400" s="51">
        <v>0</v>
      </c>
      <c r="I400" s="51">
        <v>24.9</v>
      </c>
      <c r="J400" s="51">
        <v>97</v>
      </c>
      <c r="K400" s="68" t="s">
        <v>53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 t="s">
        <v>57</v>
      </c>
      <c r="F402" s="51">
        <v>60</v>
      </c>
      <c r="G402" s="51">
        <v>2.82</v>
      </c>
      <c r="H402" s="51">
        <v>0.6</v>
      </c>
      <c r="I402" s="51">
        <v>24.6</v>
      </c>
      <c r="J402" s="51">
        <v>126</v>
      </c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/>
      <c r="G405" s="21">
        <f t="shared" ref="G405" si="282">SUM(G396:G404)</f>
        <v>28.619999999999997</v>
      </c>
      <c r="H405" s="21">
        <f t="shared" ref="H405" si="283">SUM(H396:H404)</f>
        <v>25.62</v>
      </c>
      <c r="I405" s="21">
        <f t="shared" ref="I405" si="284">SUM(I396:I404)</f>
        <v>94</v>
      </c>
      <c r="J405" s="21">
        <f t="shared" ref="J405" si="285">SUM(J396:J404)</f>
        <v>825</v>
      </c>
      <c r="K405" s="27"/>
      <c r="L405" s="21">
        <f t="shared" ref="L405" ca="1" si="286">SUM(L402:L410)</f>
        <v>0</v>
      </c>
    </row>
    <row r="406" spans="1:12" ht="15" x14ac:dyDescent="0.25">
      <c r="A406" s="28">
        <f>A384</f>
        <v>2</v>
      </c>
      <c r="B406" s="14">
        <f>B384</f>
        <v>10</v>
      </c>
      <c r="C406" s="10" t="s">
        <v>34</v>
      </c>
      <c r="D406" s="12" t="s">
        <v>35</v>
      </c>
      <c r="E406" s="50" t="s">
        <v>58</v>
      </c>
      <c r="F406" s="51">
        <v>50</v>
      </c>
      <c r="G406" s="51">
        <v>3.72</v>
      </c>
      <c r="H406" s="51">
        <v>8.58</v>
      </c>
      <c r="I406" s="51">
        <v>30</v>
      </c>
      <c r="J406" s="51">
        <v>196</v>
      </c>
      <c r="K406" s="68" t="s">
        <v>116</v>
      </c>
      <c r="L406" s="51"/>
    </row>
    <row r="407" spans="1:12" ht="15" x14ac:dyDescent="0.25">
      <c r="A407" s="25"/>
      <c r="B407" s="16"/>
      <c r="C407" s="11"/>
      <c r="D407" s="12" t="s">
        <v>31</v>
      </c>
      <c r="E407" s="50" t="s">
        <v>59</v>
      </c>
      <c r="F407" s="51">
        <v>200</v>
      </c>
      <c r="G407" s="51">
        <v>1.4</v>
      </c>
      <c r="H407" s="51">
        <v>0.2</v>
      </c>
      <c r="I407" s="51">
        <v>26.4</v>
      </c>
      <c r="J407" s="51">
        <v>120</v>
      </c>
      <c r="K407" s="68"/>
      <c r="L407" s="51"/>
    </row>
    <row r="408" spans="1:12" ht="15" x14ac:dyDescent="0.25">
      <c r="A408" s="25"/>
      <c r="B408" s="16"/>
      <c r="C408" s="11"/>
      <c r="D408" s="6" t="s">
        <v>179</v>
      </c>
      <c r="E408" s="50" t="s">
        <v>182</v>
      </c>
      <c r="F408" s="51">
        <v>9</v>
      </c>
      <c r="G408" s="51"/>
      <c r="H408" s="51">
        <v>0.1</v>
      </c>
      <c r="I408" s="51">
        <v>6.93</v>
      </c>
      <c r="J408" s="51">
        <v>28</v>
      </c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/>
      <c r="G410" s="21">
        <f t="shared" ref="G410" si="287">SUM(G406:G409)</f>
        <v>5.12</v>
      </c>
      <c r="H410" s="21">
        <v>8.7799999999999994</v>
      </c>
      <c r="I410" s="21">
        <v>56.4</v>
      </c>
      <c r="J410" s="21">
        <f t="shared" ref="J410" si="288">SUM(J406:J409)</f>
        <v>344</v>
      </c>
      <c r="K410" s="27"/>
      <c r="L410" s="21">
        <f t="shared" ref="L410" ca="1" si="289">SUM(L403:L409)</f>
        <v>0</v>
      </c>
    </row>
    <row r="411" spans="1:12" ht="15" x14ac:dyDescent="0.25">
      <c r="A411" s="28">
        <f>A384</f>
        <v>2</v>
      </c>
      <c r="B411" s="14">
        <f>B384</f>
        <v>10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0">SUM(G411:G416)</f>
        <v>0</v>
      </c>
      <c r="H417" s="21">
        <f t="shared" ref="H417" si="291">SUM(H411:H416)</f>
        <v>0</v>
      </c>
      <c r="I417" s="21">
        <f t="shared" ref="I417" si="292">SUM(I411:I416)</f>
        <v>0</v>
      </c>
      <c r="J417" s="21">
        <f t="shared" ref="J417" si="293">SUM(J411:J416)</f>
        <v>0</v>
      </c>
      <c r="K417" s="27"/>
      <c r="L417" s="21">
        <f t="shared" ref="L417" ca="1" si="294">SUM(L411:L419)</f>
        <v>0</v>
      </c>
    </row>
    <row r="418" spans="1:12" ht="15" x14ac:dyDescent="0.25">
      <c r="A418" s="28">
        <f>A384</f>
        <v>2</v>
      </c>
      <c r="B418" s="14">
        <f>B384</f>
        <v>10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95">SUM(G418:G423)</f>
        <v>0</v>
      </c>
      <c r="H424" s="21">
        <f t="shared" ref="H424" si="296">SUM(H418:H423)</f>
        <v>0</v>
      </c>
      <c r="I424" s="21">
        <f t="shared" ref="I424" si="297">SUM(I418:I423)</f>
        <v>0</v>
      </c>
      <c r="J424" s="21">
        <f t="shared" ref="J424" si="298">SUM(J418:J423)</f>
        <v>0</v>
      </c>
      <c r="K424" s="27"/>
      <c r="L424" s="21">
        <f t="shared" ref="L424" ca="1" si="299">SUM(L418:L426)</f>
        <v>0</v>
      </c>
    </row>
    <row r="425" spans="1:12" ht="15.75" customHeight="1" x14ac:dyDescent="0.2">
      <c r="A425" s="31">
        <f>A384</f>
        <v>2</v>
      </c>
      <c r="B425" s="32">
        <f>B384</f>
        <v>10</v>
      </c>
      <c r="C425" s="73" t="s">
        <v>4</v>
      </c>
      <c r="D425" s="74"/>
      <c r="E425" s="33"/>
      <c r="F425" s="34"/>
      <c r="G425" s="34">
        <f t="shared" ref="G425" si="300">G391+G395+G405+G410+G417+G424</f>
        <v>49.679999999999993</v>
      </c>
      <c r="H425" s="34">
        <f t="shared" ref="H425" si="301">H391+H395+H405+H410+H417+H424</f>
        <v>45.28</v>
      </c>
      <c r="I425" s="34">
        <f t="shared" ref="I425" si="302">I391+I395+I405+I410+I417+I424</f>
        <v>234.84</v>
      </c>
      <c r="J425" s="34">
        <f t="shared" ref="J425" si="303">J391+J395+J405+J410+J417+J424</f>
        <v>1788</v>
      </c>
      <c r="K425" s="35"/>
      <c r="L425" s="34">
        <f t="shared" ref="L425" ca="1" si="304">L391+L395+L405+L410+L417+L424</f>
        <v>0</v>
      </c>
    </row>
    <row r="426" spans="1:12" ht="15" x14ac:dyDescent="0.25">
      <c r="A426" s="22">
        <v>2</v>
      </c>
      <c r="B426" s="23">
        <v>11</v>
      </c>
      <c r="C426" s="24" t="s">
        <v>20</v>
      </c>
      <c r="D426" s="5" t="s">
        <v>21</v>
      </c>
      <c r="E426" s="47" t="s">
        <v>72</v>
      </c>
      <c r="F426" s="48">
        <v>245</v>
      </c>
      <c r="G426" s="48">
        <v>19.2</v>
      </c>
      <c r="H426" s="48">
        <v>13.7</v>
      </c>
      <c r="I426" s="48">
        <v>33.299999999999997</v>
      </c>
      <c r="J426" s="48">
        <v>373</v>
      </c>
      <c r="K426" s="69" t="s">
        <v>111</v>
      </c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 t="s">
        <v>73</v>
      </c>
      <c r="F428" s="51">
        <v>200</v>
      </c>
      <c r="G428" s="51">
        <v>0.34</v>
      </c>
      <c r="H428" s="51">
        <v>0.02</v>
      </c>
      <c r="I428" s="51">
        <v>22.53</v>
      </c>
      <c r="J428" s="51">
        <v>95</v>
      </c>
      <c r="K428" s="68" t="s">
        <v>120</v>
      </c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47</v>
      </c>
      <c r="F429" s="51">
        <v>50</v>
      </c>
      <c r="G429" s="51">
        <v>3.95</v>
      </c>
      <c r="H429" s="51">
        <v>0.5</v>
      </c>
      <c r="I429" s="51">
        <v>24</v>
      </c>
      <c r="J429" s="51">
        <v>117</v>
      </c>
      <c r="K429" s="52"/>
      <c r="L429" s="51"/>
    </row>
    <row r="430" spans="1:12" ht="15" x14ac:dyDescent="0.25">
      <c r="A430" s="25"/>
      <c r="B430" s="16"/>
      <c r="C430" s="11"/>
      <c r="D430" s="7" t="s">
        <v>179</v>
      </c>
      <c r="E430" s="50" t="s">
        <v>77</v>
      </c>
      <c r="F430" s="51">
        <v>20</v>
      </c>
      <c r="G430" s="51">
        <v>2.38</v>
      </c>
      <c r="H430" s="51">
        <v>9.68</v>
      </c>
      <c r="I430" s="51">
        <v>12.32</v>
      </c>
      <c r="J430" s="51">
        <v>180</v>
      </c>
      <c r="K430" s="68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/>
      <c r="G433" s="21">
        <f t="shared" ref="G433" si="305">SUM(G426:G432)</f>
        <v>25.869999999999997</v>
      </c>
      <c r="H433" s="21">
        <f t="shared" ref="H433" si="306">SUM(H426:H432)</f>
        <v>23.9</v>
      </c>
      <c r="I433" s="21">
        <f t="shared" ref="I433" si="307">SUM(I426:I432)</f>
        <v>92.15</v>
      </c>
      <c r="J433" s="21">
        <f t="shared" ref="J433" si="308">SUM(J426:J432)</f>
        <v>765</v>
      </c>
      <c r="K433" s="27"/>
      <c r="L433" s="21">
        <f t="shared" si="276"/>
        <v>0</v>
      </c>
    </row>
    <row r="434" spans="1:12" ht="15" x14ac:dyDescent="0.25">
      <c r="A434" s="28">
        <f>A426</f>
        <v>2</v>
      </c>
      <c r="B434" s="14">
        <f>B426</f>
        <v>11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09">SUM(G434:G436)</f>
        <v>0</v>
      </c>
      <c r="H437" s="21">
        <f t="shared" ref="H437" si="310">SUM(H434:H436)</f>
        <v>0</v>
      </c>
      <c r="I437" s="21">
        <f t="shared" ref="I437" si="311">SUM(I434:I436)</f>
        <v>0</v>
      </c>
      <c r="J437" s="21">
        <f t="shared" ref="J437" si="312">SUM(J434:J436)</f>
        <v>0</v>
      </c>
      <c r="K437" s="27"/>
      <c r="L437" s="21">
        <f t="shared" ref="L437" ca="1" si="313">SUM(L434:L442)</f>
        <v>0</v>
      </c>
    </row>
    <row r="438" spans="1:12" ht="15" x14ac:dyDescent="0.25">
      <c r="A438" s="28">
        <f>A426</f>
        <v>2</v>
      </c>
      <c r="B438" s="14">
        <f>B426</f>
        <v>11</v>
      </c>
      <c r="C438" s="10" t="s">
        <v>26</v>
      </c>
      <c r="D438" s="7" t="s">
        <v>27</v>
      </c>
      <c r="E438" s="50" t="s">
        <v>183</v>
      </c>
      <c r="F438" s="51">
        <v>60</v>
      </c>
      <c r="G438" s="51">
        <v>0.54</v>
      </c>
      <c r="H438" s="51">
        <v>4.26</v>
      </c>
      <c r="I438" s="51">
        <v>1.92</v>
      </c>
      <c r="J438" s="51">
        <v>63</v>
      </c>
      <c r="K438" s="68" t="s">
        <v>184</v>
      </c>
      <c r="L438" s="51"/>
    </row>
    <row r="439" spans="1:12" ht="15" x14ac:dyDescent="0.25">
      <c r="A439" s="25"/>
      <c r="B439" s="16"/>
      <c r="C439" s="11"/>
      <c r="D439" s="7" t="s">
        <v>28</v>
      </c>
      <c r="E439" s="50" t="s">
        <v>128</v>
      </c>
      <c r="F439" s="66" t="s">
        <v>50</v>
      </c>
      <c r="G439" s="51">
        <v>3.53</v>
      </c>
      <c r="H439" s="51">
        <v>4.72</v>
      </c>
      <c r="I439" s="51">
        <v>13.7</v>
      </c>
      <c r="J439" s="51">
        <v>122</v>
      </c>
      <c r="K439" s="68" t="s">
        <v>144</v>
      </c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129</v>
      </c>
      <c r="F440" s="51">
        <v>180</v>
      </c>
      <c r="G440" s="51">
        <v>18.7</v>
      </c>
      <c r="H440" s="51">
        <v>23.4</v>
      </c>
      <c r="I440" s="51">
        <v>32</v>
      </c>
      <c r="J440" s="51">
        <v>429</v>
      </c>
      <c r="K440" s="68" t="s">
        <v>132</v>
      </c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130</v>
      </c>
      <c r="F442" s="51">
        <v>200</v>
      </c>
      <c r="G442" s="51">
        <v>0.16</v>
      </c>
      <c r="H442" s="51">
        <v>0.16</v>
      </c>
      <c r="I442" s="51">
        <v>17.87</v>
      </c>
      <c r="J442" s="51">
        <v>109</v>
      </c>
      <c r="K442" s="68" t="s">
        <v>83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 t="s">
        <v>57</v>
      </c>
      <c r="F444" s="51">
        <v>60</v>
      </c>
      <c r="G444" s="51">
        <v>2.82</v>
      </c>
      <c r="H444" s="51">
        <v>0.6</v>
      </c>
      <c r="I444" s="66">
        <v>24.6</v>
      </c>
      <c r="J444" s="51">
        <v>126</v>
      </c>
      <c r="K444" s="52"/>
      <c r="L444" s="51"/>
    </row>
    <row r="445" spans="1:12" ht="15" x14ac:dyDescent="0.25">
      <c r="A445" s="25"/>
      <c r="B445" s="16"/>
      <c r="C445" s="11"/>
      <c r="D445" s="6" t="s">
        <v>24</v>
      </c>
      <c r="E445" s="50" t="s">
        <v>137</v>
      </c>
      <c r="F445" s="51">
        <v>100</v>
      </c>
      <c r="G445" s="51">
        <v>0.3</v>
      </c>
      <c r="H445" s="51"/>
      <c r="I445" s="51">
        <v>8.6</v>
      </c>
      <c r="J445" s="51">
        <v>40</v>
      </c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/>
      <c r="G447" s="21">
        <f t="shared" ref="G447" si="314">SUM(G438:G446)</f>
        <v>26.05</v>
      </c>
      <c r="H447" s="21">
        <f t="shared" ref="H447" si="315">SUM(H438:H446)</f>
        <v>33.139999999999993</v>
      </c>
      <c r="I447" s="21">
        <v>98.69</v>
      </c>
      <c r="J447" s="21">
        <f t="shared" ref="J447" si="316">SUM(J438:J446)</f>
        <v>889</v>
      </c>
      <c r="K447" s="27"/>
      <c r="L447" s="21">
        <f t="shared" ref="L447" ca="1" si="317">SUM(L444:L452)</f>
        <v>0</v>
      </c>
    </row>
    <row r="448" spans="1:12" ht="15" x14ac:dyDescent="0.25">
      <c r="A448" s="28">
        <f>A426</f>
        <v>2</v>
      </c>
      <c r="B448" s="14">
        <f>B426</f>
        <v>11</v>
      </c>
      <c r="C448" s="10" t="s">
        <v>34</v>
      </c>
      <c r="D448" s="12" t="s">
        <v>35</v>
      </c>
      <c r="E448" s="50" t="s">
        <v>71</v>
      </c>
      <c r="F448" s="51">
        <v>75</v>
      </c>
      <c r="G448" s="58">
        <v>8.4600000000000009</v>
      </c>
      <c r="H448" s="51">
        <v>7.34</v>
      </c>
      <c r="I448" s="51">
        <v>22</v>
      </c>
      <c r="J448" s="51">
        <v>229</v>
      </c>
      <c r="K448" s="68" t="s">
        <v>112</v>
      </c>
      <c r="L448" s="51"/>
    </row>
    <row r="449" spans="1:12" ht="15" x14ac:dyDescent="0.25">
      <c r="A449" s="25"/>
      <c r="B449" s="16"/>
      <c r="C449" s="11"/>
      <c r="D449" s="12" t="s">
        <v>31</v>
      </c>
      <c r="E449" s="50" t="s">
        <v>68</v>
      </c>
      <c r="F449" s="51">
        <v>200</v>
      </c>
      <c r="G449" s="51">
        <v>0.2</v>
      </c>
      <c r="H449" s="51">
        <v>0.05</v>
      </c>
      <c r="I449" s="51">
        <v>15.01</v>
      </c>
      <c r="J449" s="51">
        <v>57</v>
      </c>
      <c r="K449" s="52" t="s">
        <v>103</v>
      </c>
      <c r="L449" s="51"/>
    </row>
    <row r="450" spans="1:12" ht="15" x14ac:dyDescent="0.25">
      <c r="A450" s="25"/>
      <c r="B450" s="16"/>
      <c r="C450" s="11"/>
      <c r="D450" s="6" t="s">
        <v>24</v>
      </c>
      <c r="E450" s="50" t="s">
        <v>137</v>
      </c>
      <c r="F450" s="51">
        <v>100</v>
      </c>
      <c r="G450" s="51">
        <v>0.3</v>
      </c>
      <c r="H450" s="51"/>
      <c r="I450" s="51">
        <v>8.6</v>
      </c>
      <c r="J450" s="51">
        <v>40</v>
      </c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/>
      <c r="G452" s="21">
        <f t="shared" ref="G452" si="318">SUM(G448:G451)</f>
        <v>8.9600000000000009</v>
      </c>
      <c r="H452" s="21">
        <f t="shared" ref="H452" si="319">SUM(H448:H451)</f>
        <v>7.39</v>
      </c>
      <c r="I452" s="21">
        <f t="shared" ref="I452" si="320">SUM(I448:I451)</f>
        <v>45.61</v>
      </c>
      <c r="J452" s="21">
        <f t="shared" ref="J452" si="321">SUM(J448:J451)</f>
        <v>326</v>
      </c>
      <c r="K452" s="27"/>
      <c r="L452" s="21">
        <f t="shared" ref="L452" ca="1" si="322">SUM(L445:L451)</f>
        <v>0</v>
      </c>
    </row>
    <row r="453" spans="1:12" ht="15" x14ac:dyDescent="0.25">
      <c r="A453" s="28">
        <f>A426</f>
        <v>2</v>
      </c>
      <c r="B453" s="14">
        <f>B426</f>
        <v>11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23">SUM(G453:G458)</f>
        <v>0</v>
      </c>
      <c r="H459" s="21">
        <f t="shared" ref="H459" si="324">SUM(H453:H458)</f>
        <v>0</v>
      </c>
      <c r="I459" s="21">
        <f t="shared" ref="I459" si="325">SUM(I453:I458)</f>
        <v>0</v>
      </c>
      <c r="J459" s="21">
        <f t="shared" ref="J459" si="326">SUM(J453:J458)</f>
        <v>0</v>
      </c>
      <c r="K459" s="27"/>
      <c r="L459" s="21">
        <f t="shared" ref="L459" ca="1" si="327">SUM(L453:L461)</f>
        <v>0</v>
      </c>
    </row>
    <row r="460" spans="1:12" ht="15" x14ac:dyDescent="0.25">
      <c r="A460" s="28">
        <f>A426</f>
        <v>2</v>
      </c>
      <c r="B460" s="14">
        <f>B426</f>
        <v>11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28">SUM(G460:G465)</f>
        <v>0</v>
      </c>
      <c r="H466" s="21">
        <f t="shared" ref="H466" si="329">SUM(H460:H465)</f>
        <v>0</v>
      </c>
      <c r="I466" s="21">
        <f t="shared" ref="I466" si="330">SUM(I460:I465)</f>
        <v>0</v>
      </c>
      <c r="J466" s="21">
        <f t="shared" ref="J466" si="331">SUM(J460:J465)</f>
        <v>0</v>
      </c>
      <c r="K466" s="27"/>
      <c r="L466" s="21">
        <f t="shared" ref="L466" ca="1" si="332">SUM(L460:L468)</f>
        <v>0</v>
      </c>
    </row>
    <row r="467" spans="1:12" ht="15.75" customHeight="1" x14ac:dyDescent="0.2">
      <c r="A467" s="31">
        <f>A426</f>
        <v>2</v>
      </c>
      <c r="B467" s="32">
        <f>B426</f>
        <v>11</v>
      </c>
      <c r="C467" s="73" t="s">
        <v>4</v>
      </c>
      <c r="D467" s="74"/>
      <c r="E467" s="33"/>
      <c r="F467" s="34"/>
      <c r="G467" s="34">
        <f t="shared" ref="G467" si="333">G433+G437+G447+G452+G459+G466</f>
        <v>60.88</v>
      </c>
      <c r="H467" s="34">
        <f t="shared" ref="H467" si="334">H433+H437+H447+H452+H459+H466</f>
        <v>64.429999999999993</v>
      </c>
      <c r="I467" s="34">
        <f t="shared" ref="I467" si="335">I433+I437+I447+I452+I459+I466</f>
        <v>236.45</v>
      </c>
      <c r="J467" s="34">
        <f t="shared" ref="J467" si="336">J433+J437+J447+J452+J459+J466</f>
        <v>1980</v>
      </c>
      <c r="K467" s="35"/>
      <c r="L467" s="34">
        <f t="shared" ref="L467" ca="1" si="337">L433+L437+L447+L452+L459+L466</f>
        <v>0</v>
      </c>
    </row>
    <row r="468" spans="1:12" ht="15" x14ac:dyDescent="0.25">
      <c r="A468" s="22">
        <v>2</v>
      </c>
      <c r="B468" s="23">
        <v>12</v>
      </c>
      <c r="C468" s="24" t="s">
        <v>20</v>
      </c>
      <c r="D468" s="5" t="s">
        <v>21</v>
      </c>
      <c r="E468" s="47" t="s">
        <v>91</v>
      </c>
      <c r="F468" s="65">
        <v>210</v>
      </c>
      <c r="G468" s="48">
        <v>9.1999999999999993</v>
      </c>
      <c r="H468" s="48">
        <v>12</v>
      </c>
      <c r="I468" s="48">
        <v>18.559999999999999</v>
      </c>
      <c r="J468" s="48">
        <v>253</v>
      </c>
      <c r="K468" s="69" t="s">
        <v>81</v>
      </c>
      <c r="L468" s="48"/>
    </row>
    <row r="469" spans="1:12" ht="15" x14ac:dyDescent="0.25">
      <c r="A469" s="25"/>
      <c r="B469" s="16"/>
      <c r="C469" s="11"/>
      <c r="D469" s="6" t="s">
        <v>35</v>
      </c>
      <c r="E469" s="50" t="s">
        <v>162</v>
      </c>
      <c r="F469" s="51">
        <v>40</v>
      </c>
      <c r="G469" s="51">
        <v>1.2</v>
      </c>
      <c r="H469" s="51">
        <v>4.3</v>
      </c>
      <c r="I469" s="51">
        <v>22</v>
      </c>
      <c r="J469" s="51">
        <v>132</v>
      </c>
      <c r="K469" s="52" t="s">
        <v>163</v>
      </c>
      <c r="L469" s="51"/>
    </row>
    <row r="470" spans="1:12" ht="15" x14ac:dyDescent="0.25">
      <c r="A470" s="25"/>
      <c r="B470" s="16"/>
      <c r="C470" s="11"/>
      <c r="D470" s="7" t="s">
        <v>22</v>
      </c>
      <c r="E470" s="50" t="s">
        <v>160</v>
      </c>
      <c r="F470" s="51">
        <v>200</v>
      </c>
      <c r="G470" s="51">
        <v>4.9000000000000004</v>
      </c>
      <c r="H470" s="51">
        <v>5</v>
      </c>
      <c r="I470" s="51">
        <v>32.5</v>
      </c>
      <c r="J470" s="51">
        <v>190</v>
      </c>
      <c r="K470" s="68" t="s">
        <v>161</v>
      </c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47</v>
      </c>
      <c r="F471" s="51">
        <v>50</v>
      </c>
      <c r="G471" s="51">
        <v>3.95</v>
      </c>
      <c r="H471" s="51">
        <v>0.5</v>
      </c>
      <c r="I471" s="51">
        <v>24</v>
      </c>
      <c r="J471" s="51">
        <v>117</v>
      </c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/>
      <c r="G475" s="21">
        <f t="shared" ref="G475" si="338">SUM(G468:G474)</f>
        <v>19.25</v>
      </c>
      <c r="H475" s="21">
        <f t="shared" ref="H475" si="339">SUM(H468:H474)</f>
        <v>21.8</v>
      </c>
      <c r="I475" s="21">
        <f t="shared" ref="I475" si="340">SUM(I468:I474)</f>
        <v>97.06</v>
      </c>
      <c r="J475" s="21">
        <f t="shared" ref="J475" si="341">SUM(J468:J474)</f>
        <v>692</v>
      </c>
      <c r="K475" s="27"/>
      <c r="L475" s="21">
        <f t="shared" ref="L475:L517" si="342">SUM(L468:L474)</f>
        <v>0</v>
      </c>
    </row>
    <row r="476" spans="1:12" ht="15" x14ac:dyDescent="0.25">
      <c r="A476" s="28">
        <f>A468</f>
        <v>2</v>
      </c>
      <c r="B476" s="14">
        <f>B468</f>
        <v>12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3">SUM(G476:G478)</f>
        <v>0</v>
      </c>
      <c r="H479" s="21">
        <f t="shared" ref="H479" si="344">SUM(H476:H478)</f>
        <v>0</v>
      </c>
      <c r="I479" s="21">
        <f t="shared" ref="I479" si="345">SUM(I476:I478)</f>
        <v>0</v>
      </c>
      <c r="J479" s="21">
        <f t="shared" ref="J479" si="346">SUM(J476:J478)</f>
        <v>0</v>
      </c>
      <c r="K479" s="27"/>
      <c r="L479" s="21">
        <f t="shared" ref="L479" ca="1" si="347">SUM(L476:L484)</f>
        <v>0</v>
      </c>
    </row>
    <row r="480" spans="1:12" ht="15" x14ac:dyDescent="0.25">
      <c r="A480" s="28">
        <f>A468</f>
        <v>2</v>
      </c>
      <c r="B480" s="14">
        <f>B468</f>
        <v>12</v>
      </c>
      <c r="C480" s="10" t="s">
        <v>26</v>
      </c>
      <c r="D480" s="7" t="s">
        <v>27</v>
      </c>
      <c r="E480" s="50" t="s">
        <v>93</v>
      </c>
      <c r="F480" s="51">
        <v>60</v>
      </c>
      <c r="G480" s="51">
        <v>0.99</v>
      </c>
      <c r="H480" s="51">
        <v>2.4700000000000002</v>
      </c>
      <c r="I480" s="51">
        <v>2.37</v>
      </c>
      <c r="J480" s="51">
        <v>44</v>
      </c>
      <c r="K480" s="68" t="s">
        <v>53</v>
      </c>
      <c r="L480" s="51"/>
    </row>
    <row r="481" spans="1:12" ht="15" x14ac:dyDescent="0.25">
      <c r="A481" s="25"/>
      <c r="B481" s="16"/>
      <c r="C481" s="11"/>
      <c r="D481" s="7" t="s">
        <v>28</v>
      </c>
      <c r="E481" s="50" t="s">
        <v>94</v>
      </c>
      <c r="F481" s="51" t="s">
        <v>50</v>
      </c>
      <c r="G481" s="51">
        <v>5.3</v>
      </c>
      <c r="H481" s="51">
        <v>6.74</v>
      </c>
      <c r="I481" s="51">
        <v>7.3</v>
      </c>
      <c r="J481" s="51">
        <v>111</v>
      </c>
      <c r="K481" s="68" t="s">
        <v>97</v>
      </c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118</v>
      </c>
      <c r="F482" s="51">
        <v>90</v>
      </c>
      <c r="G482" s="51">
        <v>15.38</v>
      </c>
      <c r="H482" s="51">
        <v>18.100000000000001</v>
      </c>
      <c r="I482" s="51">
        <v>8.1</v>
      </c>
      <c r="J482" s="51">
        <v>223</v>
      </c>
      <c r="K482" s="68" t="s">
        <v>122</v>
      </c>
      <c r="L482" s="51"/>
    </row>
    <row r="483" spans="1:12" ht="15" x14ac:dyDescent="0.25">
      <c r="A483" s="25"/>
      <c r="B483" s="16"/>
      <c r="C483" s="11"/>
      <c r="D483" s="7" t="s">
        <v>30</v>
      </c>
      <c r="E483" s="50" t="s">
        <v>75</v>
      </c>
      <c r="F483" s="51">
        <v>150</v>
      </c>
      <c r="G483" s="51">
        <v>5.32</v>
      </c>
      <c r="H483" s="51">
        <v>4.8899999999999997</v>
      </c>
      <c r="I483" s="51">
        <v>20.5</v>
      </c>
      <c r="J483" s="51">
        <v>211</v>
      </c>
      <c r="K483" s="68" t="s">
        <v>81</v>
      </c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185</v>
      </c>
      <c r="F484" s="51">
        <v>200</v>
      </c>
      <c r="G484" s="51">
        <v>0.1</v>
      </c>
      <c r="H484" s="51">
        <v>0</v>
      </c>
      <c r="I484" s="51">
        <v>24.9</v>
      </c>
      <c r="J484" s="51">
        <v>97</v>
      </c>
      <c r="K484" s="68" t="s">
        <v>53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 t="s">
        <v>57</v>
      </c>
      <c r="F486" s="51">
        <v>60</v>
      </c>
      <c r="G486" s="51">
        <v>2.82</v>
      </c>
      <c r="H486" s="51">
        <v>0.6</v>
      </c>
      <c r="I486" s="51">
        <v>24.6</v>
      </c>
      <c r="J486" s="51">
        <v>126</v>
      </c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/>
      <c r="G489" s="21">
        <f t="shared" ref="G489" si="348">SUM(G480:G488)</f>
        <v>29.910000000000004</v>
      </c>
      <c r="H489" s="21">
        <f t="shared" ref="H489" si="349">SUM(H480:H488)</f>
        <v>32.800000000000004</v>
      </c>
      <c r="I489" s="21">
        <f t="shared" ref="I489" si="350">SUM(I480:I488)</f>
        <v>87.77</v>
      </c>
      <c r="J489" s="21">
        <f t="shared" ref="J489" si="351">SUM(J480:J488)</f>
        <v>812</v>
      </c>
      <c r="K489" s="27"/>
      <c r="L489" s="21">
        <f t="shared" ref="L489" ca="1" si="352">SUM(L486:L494)</f>
        <v>0</v>
      </c>
    </row>
    <row r="490" spans="1:12" ht="15" x14ac:dyDescent="0.25">
      <c r="A490" s="28">
        <f>A468</f>
        <v>2</v>
      </c>
      <c r="B490" s="14">
        <f>B468</f>
        <v>12</v>
      </c>
      <c r="C490" s="10" t="s">
        <v>34</v>
      </c>
      <c r="D490" s="12" t="s">
        <v>35</v>
      </c>
      <c r="E490" s="50" t="s">
        <v>159</v>
      </c>
      <c r="F490" s="51">
        <v>80</v>
      </c>
      <c r="G490" s="51">
        <v>3.92</v>
      </c>
      <c r="H490" s="51">
        <v>8.16</v>
      </c>
      <c r="I490" s="51">
        <v>36.1</v>
      </c>
      <c r="J490" s="51">
        <v>235</v>
      </c>
      <c r="K490" s="68" t="s">
        <v>134</v>
      </c>
      <c r="L490" s="51"/>
    </row>
    <row r="491" spans="1:12" ht="15" x14ac:dyDescent="0.25">
      <c r="A491" s="25"/>
      <c r="B491" s="16"/>
      <c r="C491" s="11"/>
      <c r="D491" s="12" t="s">
        <v>31</v>
      </c>
      <c r="E491" s="50" t="s">
        <v>66</v>
      </c>
      <c r="F491" s="51">
        <v>200</v>
      </c>
      <c r="G491" s="51">
        <v>1.04</v>
      </c>
      <c r="H491" s="51">
        <v>0</v>
      </c>
      <c r="I491" s="51">
        <v>27</v>
      </c>
      <c r="J491" s="51">
        <v>123</v>
      </c>
      <c r="K491" s="68" t="s">
        <v>99</v>
      </c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/>
      <c r="G494" s="21">
        <f t="shared" ref="G494" si="353">SUM(G490:G493)</f>
        <v>4.96</v>
      </c>
      <c r="H494" s="21">
        <f t="shared" ref="H494" si="354">SUM(H490:H493)</f>
        <v>8.16</v>
      </c>
      <c r="I494" s="21">
        <f t="shared" ref="I494" si="355">SUM(I490:I493)</f>
        <v>63.1</v>
      </c>
      <c r="J494" s="21">
        <f t="shared" ref="J494" si="356">SUM(J490:J493)</f>
        <v>358</v>
      </c>
      <c r="K494" s="27"/>
      <c r="L494" s="21">
        <f t="shared" ref="L494" ca="1" si="357">SUM(L487:L493)</f>
        <v>0</v>
      </c>
    </row>
    <row r="495" spans="1:12" ht="15" x14ac:dyDescent="0.25">
      <c r="A495" s="28">
        <f>A468</f>
        <v>2</v>
      </c>
      <c r="B495" s="14">
        <f>B468</f>
        <v>12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58">SUM(G495:G500)</f>
        <v>0</v>
      </c>
      <c r="H501" s="21">
        <f t="shared" ref="H501" si="359">SUM(H495:H500)</f>
        <v>0</v>
      </c>
      <c r="I501" s="21">
        <f t="shared" ref="I501" si="360">SUM(I495:I500)</f>
        <v>0</v>
      </c>
      <c r="J501" s="21">
        <f t="shared" ref="J501" si="361">SUM(J495:J500)</f>
        <v>0</v>
      </c>
      <c r="K501" s="27"/>
      <c r="L501" s="21">
        <f t="shared" ref="L501" ca="1" si="362">SUM(L495:L503)</f>
        <v>0</v>
      </c>
    </row>
    <row r="502" spans="1:12" ht="15" x14ac:dyDescent="0.25">
      <c r="A502" s="28">
        <f>A468</f>
        <v>2</v>
      </c>
      <c r="B502" s="14">
        <f>B468</f>
        <v>12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3">SUM(G502:G507)</f>
        <v>0</v>
      </c>
      <c r="H508" s="21">
        <f t="shared" ref="H508" si="364">SUM(H502:H507)</f>
        <v>0</v>
      </c>
      <c r="I508" s="21">
        <f t="shared" ref="I508" si="365">SUM(I502:I507)</f>
        <v>0</v>
      </c>
      <c r="J508" s="21">
        <f t="shared" ref="J508" si="366">SUM(J502:J507)</f>
        <v>0</v>
      </c>
      <c r="K508" s="27"/>
      <c r="L508" s="21">
        <f t="shared" ref="L508" ca="1" si="367">SUM(L502:L510)</f>
        <v>0</v>
      </c>
    </row>
    <row r="509" spans="1:12" ht="15.75" customHeight="1" x14ac:dyDescent="0.2">
      <c r="A509" s="31">
        <f>A468</f>
        <v>2</v>
      </c>
      <c r="B509" s="32">
        <f>B468</f>
        <v>12</v>
      </c>
      <c r="C509" s="73" t="s">
        <v>4</v>
      </c>
      <c r="D509" s="74"/>
      <c r="E509" s="33"/>
      <c r="F509" s="34"/>
      <c r="G509" s="34">
        <f t="shared" ref="G509" si="368">G475+G479+G489+G494+G501+G508</f>
        <v>54.120000000000005</v>
      </c>
      <c r="H509" s="34">
        <f t="shared" ref="H509" si="369">H475+H479+H489+H494+H501+H508</f>
        <v>62.760000000000005</v>
      </c>
      <c r="I509" s="34">
        <v>217.83</v>
      </c>
      <c r="J509" s="34">
        <f t="shared" ref="J509" si="370">J475+J479+J489+J494+J501+J508</f>
        <v>1862</v>
      </c>
      <c r="K509" s="35"/>
      <c r="L509" s="34">
        <f t="shared" ref="L509" ca="1" si="371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72">SUM(G510:G516)</f>
        <v>0</v>
      </c>
      <c r="H517" s="21">
        <f t="shared" ref="H517" si="373">SUM(H510:H516)</f>
        <v>0</v>
      </c>
      <c r="I517" s="21">
        <f t="shared" ref="I517" si="374">SUM(I510:I516)</f>
        <v>0</v>
      </c>
      <c r="J517" s="21">
        <f t="shared" ref="J517" si="375">SUM(J510:J516)</f>
        <v>0</v>
      </c>
      <c r="K517" s="27"/>
      <c r="L517" s="21">
        <f t="shared" si="342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76">SUM(G518:G520)</f>
        <v>0</v>
      </c>
      <c r="H521" s="21">
        <f t="shared" ref="H521" si="377">SUM(H518:H520)</f>
        <v>0</v>
      </c>
      <c r="I521" s="21">
        <f t="shared" ref="I521" si="378">SUM(I518:I520)</f>
        <v>0</v>
      </c>
      <c r="J521" s="21">
        <f t="shared" ref="J521" si="379">SUM(J518:J520)</f>
        <v>0</v>
      </c>
      <c r="K521" s="27"/>
      <c r="L521" s="21">
        <f t="shared" ref="L521" ca="1" si="380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1">SUM(G522:G530)</f>
        <v>0</v>
      </c>
      <c r="H531" s="21">
        <f t="shared" ref="H531" si="382">SUM(H522:H530)</f>
        <v>0</v>
      </c>
      <c r="I531" s="21">
        <f t="shared" ref="I531" si="383">SUM(I522:I530)</f>
        <v>0</v>
      </c>
      <c r="J531" s="21">
        <f t="shared" ref="J531" si="384">SUM(J522:J530)</f>
        <v>0</v>
      </c>
      <c r="K531" s="27"/>
      <c r="L531" s="21">
        <f t="shared" ref="L531" ca="1" si="385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86">SUM(G532:G535)</f>
        <v>0</v>
      </c>
      <c r="H536" s="21">
        <f t="shared" ref="H536" si="387">SUM(H532:H535)</f>
        <v>0</v>
      </c>
      <c r="I536" s="21">
        <f t="shared" ref="I536" si="388">SUM(I532:I535)</f>
        <v>0</v>
      </c>
      <c r="J536" s="21">
        <f t="shared" ref="J536" si="389">SUM(J532:J535)</f>
        <v>0</v>
      </c>
      <c r="K536" s="27"/>
      <c r="L536" s="21">
        <f t="shared" ref="L536" ca="1" si="390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1">SUM(G537:G542)</f>
        <v>0</v>
      </c>
      <c r="H543" s="21">
        <f t="shared" ref="H543" si="392">SUM(H537:H542)</f>
        <v>0</v>
      </c>
      <c r="I543" s="21">
        <f t="shared" ref="I543" si="393">SUM(I537:I542)</f>
        <v>0</v>
      </c>
      <c r="J543" s="21">
        <f t="shared" ref="J543" si="394">SUM(J537:J542)</f>
        <v>0</v>
      </c>
      <c r="K543" s="27"/>
      <c r="L543" s="21">
        <f t="shared" ref="L543" ca="1" si="395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96">SUM(G544:G549)</f>
        <v>0</v>
      </c>
      <c r="H550" s="21">
        <f t="shared" ref="H550" si="397">SUM(H544:H549)</f>
        <v>0</v>
      </c>
      <c r="I550" s="21">
        <f t="shared" ref="I550" si="398">SUM(I544:I549)</f>
        <v>0</v>
      </c>
      <c r="J550" s="21">
        <f t="shared" ref="J550" si="399">SUM(J544:J549)</f>
        <v>0</v>
      </c>
      <c r="K550" s="27"/>
      <c r="L550" s="21">
        <f t="shared" ref="L550" ca="1" si="400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3" t="s">
        <v>4</v>
      </c>
      <c r="D551" s="74"/>
      <c r="E551" s="33"/>
      <c r="F551" s="34">
        <f>F517+F521+F531+F536+F543+F550</f>
        <v>0</v>
      </c>
      <c r="G551" s="34">
        <f t="shared" ref="G551" si="401">G517+G521+G531+G536+G543+G550</f>
        <v>0</v>
      </c>
      <c r="H551" s="34">
        <f t="shared" ref="H551" si="402">H517+H521+H531+H536+H543+H550</f>
        <v>0</v>
      </c>
      <c r="I551" s="34">
        <f t="shared" ref="I551" si="403">I517+I521+I531+I536+I543+I550</f>
        <v>0</v>
      </c>
      <c r="J551" s="34">
        <f t="shared" ref="J551" si="404">J517+J521+J531+J536+J543+J550</f>
        <v>0</v>
      </c>
      <c r="K551" s="35"/>
      <c r="L551" s="34">
        <f t="shared" ref="L551" ca="1" si="405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06">SUM(G552:G558)</f>
        <v>0</v>
      </c>
      <c r="H559" s="21">
        <f t="shared" ref="H559" si="407">SUM(H552:H558)</f>
        <v>0</v>
      </c>
      <c r="I559" s="21">
        <f t="shared" ref="I559" si="408">SUM(I552:I558)</f>
        <v>0</v>
      </c>
      <c r="J559" s="21">
        <f t="shared" ref="J559" si="409">SUM(J552:J558)</f>
        <v>0</v>
      </c>
      <c r="K559" s="27"/>
      <c r="L559" s="21">
        <f t="shared" ref="L559" si="410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1">SUM(G560:G562)</f>
        <v>0</v>
      </c>
      <c r="H563" s="21">
        <f t="shared" ref="H563" si="412">SUM(H560:H562)</f>
        <v>0</v>
      </c>
      <c r="I563" s="21">
        <f t="shared" ref="I563" si="413">SUM(I560:I562)</f>
        <v>0</v>
      </c>
      <c r="J563" s="21">
        <f t="shared" ref="J563" si="414">SUM(J560:J562)</f>
        <v>0</v>
      </c>
      <c r="K563" s="27"/>
      <c r="L563" s="21">
        <f t="shared" ref="L563" ca="1" si="415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16">SUM(G564:G572)</f>
        <v>0</v>
      </c>
      <c r="H573" s="21">
        <f t="shared" ref="H573" si="417">SUM(H564:H572)</f>
        <v>0</v>
      </c>
      <c r="I573" s="21">
        <f t="shared" ref="I573" si="418">SUM(I564:I572)</f>
        <v>0</v>
      </c>
      <c r="J573" s="21">
        <f t="shared" ref="J573" si="419">SUM(J564:J572)</f>
        <v>0</v>
      </c>
      <c r="K573" s="27"/>
      <c r="L573" s="21">
        <f t="shared" ref="L573" ca="1" si="420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1">SUM(G574:G577)</f>
        <v>0</v>
      </c>
      <c r="H578" s="21">
        <f t="shared" ref="H578" si="422">SUM(H574:H577)</f>
        <v>0</v>
      </c>
      <c r="I578" s="21">
        <f t="shared" ref="I578" si="423">SUM(I574:I577)</f>
        <v>0</v>
      </c>
      <c r="J578" s="21">
        <f t="shared" ref="J578" si="424">SUM(J574:J577)</f>
        <v>0</v>
      </c>
      <c r="K578" s="27"/>
      <c r="L578" s="21">
        <f t="shared" ref="L578" ca="1" si="425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26">SUM(G579:G584)</f>
        <v>0</v>
      </c>
      <c r="H585" s="21">
        <f t="shared" ref="H585" si="427">SUM(H579:H584)</f>
        <v>0</v>
      </c>
      <c r="I585" s="21">
        <f t="shared" ref="I585" si="428">SUM(I579:I584)</f>
        <v>0</v>
      </c>
      <c r="J585" s="21">
        <f t="shared" ref="J585" si="429">SUM(J579:J584)</f>
        <v>0</v>
      </c>
      <c r="K585" s="27"/>
      <c r="L585" s="21">
        <f t="shared" ref="L585" ca="1" si="430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1">SUM(G586:G591)</f>
        <v>0</v>
      </c>
      <c r="H592" s="21">
        <f t="shared" ref="H592" si="432">SUM(H586:H591)</f>
        <v>0</v>
      </c>
      <c r="I592" s="21">
        <f t="shared" ref="I592" si="433">SUM(I586:I591)</f>
        <v>0</v>
      </c>
      <c r="J592" s="21">
        <f t="shared" ref="J592" si="434">SUM(J586:J591)</f>
        <v>0</v>
      </c>
      <c r="K592" s="27"/>
      <c r="L592" s="21">
        <f t="shared" ref="L592" ca="1" si="435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78" t="s">
        <v>4</v>
      </c>
      <c r="D593" s="79"/>
      <c r="E593" s="39"/>
      <c r="F593" s="40">
        <f>F559+F563+F573+F578+F585+F592</f>
        <v>0</v>
      </c>
      <c r="G593" s="40">
        <f t="shared" ref="G593" si="436">G559+G563+G573+G578+G585+G592</f>
        <v>0</v>
      </c>
      <c r="H593" s="40">
        <f t="shared" ref="H593" si="437">H559+H563+H573+H578+H585+H592</f>
        <v>0</v>
      </c>
      <c r="I593" s="40">
        <f t="shared" ref="I593" si="438">I559+I563+I573+I578+I585+I592</f>
        <v>0</v>
      </c>
      <c r="J593" s="40">
        <f t="shared" ref="J593" si="439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0" t="s">
        <v>5</v>
      </c>
      <c r="D594" s="80"/>
      <c r="E594" s="80"/>
      <c r="F594" s="42" t="e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#DIV/0!</v>
      </c>
      <c r="G594" s="42">
        <f t="shared" ref="G594:L594" si="44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54.534166666666664</v>
      </c>
      <c r="H594" s="42">
        <f t="shared" si="440"/>
        <v>57.704999999999991</v>
      </c>
      <c r="I594" s="42">
        <f t="shared" si="440"/>
        <v>223.90416666666667</v>
      </c>
      <c r="J594" s="42">
        <f t="shared" si="440"/>
        <v>1763</v>
      </c>
      <c r="K594" s="42"/>
      <c r="L594" s="42" t="e">
        <f t="shared" ca="1" si="440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2023-10-13T10:01:46Z</cp:lastPrinted>
  <dcterms:created xsi:type="dcterms:W3CDTF">2022-05-16T14:23:56Z</dcterms:created>
  <dcterms:modified xsi:type="dcterms:W3CDTF">2025-12-29T11:46:17Z</dcterms:modified>
</cp:coreProperties>
</file>